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ason\Box\Forms\5 Year Forecasts and ODE Budget Templates\Five Year Forecasts\FY25\October 2025\Final\"/>
    </mc:Choice>
  </mc:AlternateContent>
  <xr:revisionPtr revIDLastSave="0" documentId="13_ncr:1_{35A66FA2-4B94-4339-BB3C-2B2DD3CDF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Year Foreca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2" i="1" l="1"/>
  <c r="F44" i="1"/>
  <c r="C11" i="1" l="1"/>
  <c r="D11" i="1" s="1"/>
  <c r="E11" i="1" s="1"/>
  <c r="F11" i="1" s="1"/>
  <c r="G11" i="1" s="1"/>
  <c r="H11" i="1" s="1"/>
  <c r="I11" i="1" s="1"/>
  <c r="D51" i="1"/>
  <c r="D44" i="1" l="1"/>
  <c r="D17" i="1"/>
  <c r="B67" i="1"/>
  <c r="C67" i="1"/>
  <c r="D67" i="1"/>
  <c r="E67" i="1"/>
  <c r="F67" i="1"/>
  <c r="G67" i="1"/>
  <c r="D28" i="1" l="1"/>
  <c r="D31" i="1" s="1"/>
  <c r="D49" i="1" s="1"/>
  <c r="D53" i="1" s="1"/>
  <c r="G44" i="1" l="1"/>
  <c r="F116" i="1" l="1"/>
  <c r="I96" i="1" l="1"/>
  <c r="I67" i="1"/>
  <c r="I44" i="1"/>
  <c r="I17" i="1" l="1"/>
  <c r="I92" i="1" l="1"/>
  <c r="I28" i="1" l="1"/>
  <c r="I31" i="1" l="1"/>
  <c r="I49" i="1" l="1"/>
  <c r="D118" i="1" l="1"/>
  <c r="H67" i="1" l="1"/>
  <c r="E118" i="1" l="1"/>
  <c r="F118" i="1"/>
  <c r="C118" i="1"/>
  <c r="H96" i="1" l="1"/>
  <c r="G96" i="1"/>
  <c r="F96" i="1"/>
  <c r="E96" i="1"/>
  <c r="D96" i="1"/>
  <c r="C96" i="1"/>
  <c r="B96" i="1"/>
  <c r="H44" i="1"/>
  <c r="E44" i="1"/>
  <c r="H17" i="1"/>
  <c r="G17" i="1"/>
  <c r="F17" i="1"/>
  <c r="E17" i="1"/>
  <c r="E92" i="1" l="1"/>
  <c r="H92" i="1"/>
  <c r="F92" i="1"/>
  <c r="G92" i="1"/>
  <c r="E28" i="1" l="1"/>
  <c r="H28" i="1"/>
  <c r="G28" i="1"/>
  <c r="F28" i="1"/>
  <c r="E31" i="1" l="1"/>
  <c r="H31" i="1"/>
  <c r="H49" i="1" s="1"/>
  <c r="G31" i="1"/>
  <c r="F31" i="1"/>
  <c r="F49" i="1" s="1"/>
  <c r="E49" i="1" l="1"/>
  <c r="G49" i="1"/>
  <c r="E51" i="1" l="1"/>
  <c r="E53" i="1" l="1"/>
  <c r="F51" i="1" l="1"/>
  <c r="F53" i="1" l="1"/>
  <c r="G51" i="1" s="1"/>
  <c r="G53" i="1" l="1"/>
  <c r="H51" i="1" s="1"/>
  <c r="H53" i="1" l="1"/>
  <c r="I51" i="1" l="1"/>
  <c r="I53" i="1" l="1"/>
</calcChain>
</file>

<file path=xl/sharedStrings.xml><?xml version="1.0" encoding="utf-8"?>
<sst xmlns="http://schemas.openxmlformats.org/spreadsheetml/2006/main" count="144" uniqueCount="124">
  <si>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</si>
  <si>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</si>
  <si>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</si>
  <si>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</si>
  <si>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</si>
  <si>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</si>
  <si>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</si>
  <si>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</si>
  <si>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</si>
  <si>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</si>
  <si>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</si>
  <si>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</si>
  <si>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</si>
  <si>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</si>
  <si>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</si>
  <si>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</si>
  <si>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</si>
  <si>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</si>
  <si>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</si>
  <si>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</si>
  <si>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</si>
  <si>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</si>
  <si>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</si>
  <si>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</si>
  <si>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</si>
  <si>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</si>
  <si>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</si>
  <si>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</si>
  <si>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</si>
  <si>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</si>
  <si>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</si>
  <si>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</si>
  <si>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</si>
  <si>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</si>
  <si>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</si>
  <si>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</si>
  <si>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</si>
  <si>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</si>
  <si>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</si>
  <si>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</si>
  <si>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</si>
  <si>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</si>
  <si>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</si>
  <si>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</si>
  <si>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</si>
  <si>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</si>
  <si>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</si>
  <si>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</si>
  <si>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</si>
  <si>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</si>
  <si>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</si>
  <si>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</si>
  <si>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</si>
  <si>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</si>
  <si>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</si>
  <si>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</si>
  <si>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</si>
  <si>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</si>
  <si>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</si>
  <si>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</si>
  <si>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</si>
  <si>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</si>
  <si>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</si>
  <si>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</si>
  <si>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</si>
  <si>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</si>
  <si>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</si>
  <si>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</si>
  <si>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</si>
  <si>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</si>
  <si>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</si>
  <si>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</si>
  <si>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</si>
  <si>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</si>
  <si>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</si>
  <si>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</si>
  <si>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</si>
  <si>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</si>
  <si>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</si>
  <si>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</si>
  <si>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</si>
  <si>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</si>
  <si>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Interest Expense</t>
  </si>
  <si>
    <t>Loan</t>
  </si>
  <si>
    <t>Line of Credit</t>
  </si>
  <si>
    <t>Notes, Bonds</t>
  </si>
  <si>
    <t>Capital Leases</t>
  </si>
  <si>
    <t>Payables (Past Due 180+ days)</t>
  </si>
  <si>
    <t>Debtholder/
Creditor</t>
  </si>
  <si>
    <t>School Name:</t>
  </si>
  <si>
    <t>IRN No.: 012044</t>
  </si>
  <si>
    <t>Franklin</t>
  </si>
  <si>
    <t>Capital High School</t>
  </si>
  <si>
    <t>Type of School: Brick &amp; Mortar HS</t>
  </si>
  <si>
    <t>Beginning Balance</t>
  </si>
  <si>
    <t>Ending Balance</t>
  </si>
  <si>
    <t>FTE</t>
  </si>
  <si>
    <t>Federal grants includes Title funds (I, IIA and IDEA), plus Lunch program, based on curent year allocations</t>
  </si>
  <si>
    <t>Sponsor is ERCO and fees are 3% of State aid</t>
  </si>
  <si>
    <t>Accounting and audit includes contract Treasurer and annual audit fees</t>
  </si>
  <si>
    <t>Other facilities costs includes repair/maintenance/ other facility costs and contracted security at the school</t>
  </si>
  <si>
    <t>Marketing includes enrollment marketing programs and marketing media</t>
  </si>
  <si>
    <t>Special education services reprsent third party vendor contracts to support students special education needs</t>
  </si>
  <si>
    <t xml:space="preserve">School Treasure: Dave Massa, Massa Financial </t>
  </si>
  <si>
    <t>Principal Retirement</t>
  </si>
  <si>
    <t>Expenditure per FTE</t>
  </si>
  <si>
    <t>Rent assumes 1% annual increase</t>
  </si>
  <si>
    <t>Supplies/Materials consist primarily of curiculum software and CTE supplies</t>
  </si>
  <si>
    <t>Contract Term: 6/30/2025</t>
  </si>
  <si>
    <t>Employees are contracted through the management company as a contracted/invoiced service in the Purchased services.</t>
  </si>
  <si>
    <t>The School has no projected debt during the 5 years forecasted</t>
  </si>
  <si>
    <t>Other revenues represent Casino funds, 22 Plus funds, and misc other revenues</t>
  </si>
  <si>
    <t>Sponsor: ERCO</t>
  </si>
  <si>
    <t>Management Company: Fusion Education</t>
  </si>
  <si>
    <t>Purchased services are  assumed 3% increases in related expenses</t>
  </si>
  <si>
    <t xml:space="preserve">   Employee benefits and retirement forecasted at 27% of total employment costs.</t>
  </si>
  <si>
    <t>Basic State FTE revenue consistent with FY24-25 State funding model.</t>
  </si>
  <si>
    <t>School has approved a 5 year management agreement with Fusion Ed through June 30, 2025.</t>
  </si>
  <si>
    <t>FY25 - October 2024 submission</t>
  </si>
  <si>
    <t>For the Fiscal Years Ended 2022 through 2024, Actual and</t>
  </si>
  <si>
    <t>the Fiscal Years Ending 2025 through 2029, Forecasted</t>
  </si>
  <si>
    <t>Fiscal Year 2025-2029 Projected Debt</t>
  </si>
  <si>
    <t>The management fee t is 16% of qualified revenues with additional 2% for graduation rates.</t>
  </si>
  <si>
    <t xml:space="preserve">State Aid is  based on FTE of 85 in FY 25 and 100 FTEs in years thereafter.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</si>
</sst>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* #,##0.00;\(&quot;$&quot;* #,##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3" fillId="0" borderId="2" xfId="0" applyFont="1" applyBorder="1"/>
    <xf numFmtId="0" fontId="3" fillId="0" borderId="0" xfId="0" applyFont="1"/>
    <xf numFmtId="0" fontId="4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6" fillId="0" borderId="0" xfId="0" applyFont="1"/>
    <xf numFmtId="0" fontId="7" fillId="0" borderId="4" xfId="0" applyFont="1" applyBorder="1"/>
    <xf numFmtId="0" fontId="3" fillId="0" borderId="4" xfId="0" applyFont="1" applyBorder="1"/>
    <xf numFmtId="0" fontId="4" fillId="3" borderId="6" xfId="0" applyFont="1" applyFill="1" applyBorder="1" applyAlignment="1">
      <alignment horizontal="centerContinuous"/>
    </xf>
    <xf numFmtId="0" fontId="3" fillId="3" borderId="7" xfId="0" applyFont="1" applyFill="1" applyBorder="1" applyAlignment="1">
      <alignment horizontal="centerContinuous"/>
    </xf>
    <xf numFmtId="0" fontId="3" fillId="3" borderId="8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8" fillId="0" borderId="4" xfId="0" applyFont="1" applyBorder="1"/>
    <xf numFmtId="0" fontId="4" fillId="0" borderId="4" xfId="0" applyFont="1" applyBorder="1"/>
    <xf numFmtId="42" fontId="3" fillId="2" borderId="0" xfId="0" applyNumberFormat="1" applyFont="1" applyFill="1"/>
    <xf numFmtId="42" fontId="3" fillId="0" borderId="0" xfId="0" applyNumberFormat="1" applyFont="1"/>
    <xf numFmtId="42" fontId="3" fillId="2" borderId="0" xfId="3" applyNumberFormat="1" applyFont="1" applyFill="1" applyAlignment="1">
      <alignment horizontal="center"/>
    </xf>
    <xf numFmtId="42" fontId="3" fillId="0" borderId="0" xfId="3" applyNumberFormat="1" applyFont="1" applyAlignment="1">
      <alignment horizontal="center"/>
    </xf>
    <xf numFmtId="37" fontId="3" fillId="0" borderId="0" xfId="3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/>
    <xf numFmtId="2" fontId="3" fillId="2" borderId="0" xfId="0" applyNumberFormat="1" applyFont="1" applyFill="1" applyAlignment="1">
      <alignment horizontal="right" indent="1"/>
    </xf>
    <xf numFmtId="2" fontId="3" fillId="0" borderId="0" xfId="0" applyNumberFormat="1" applyFont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5" xfId="0" applyFont="1" applyBorder="1" applyAlignment="1">
      <alignment horizontal="right" indent="1"/>
    </xf>
    <xf numFmtId="0" fontId="10" fillId="0" borderId="4" xfId="0" applyFont="1" applyBorder="1"/>
    <xf numFmtId="0" fontId="3" fillId="2" borderId="4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8" fillId="0" borderId="4" xfId="4" applyFont="1" applyBorder="1"/>
    <xf numFmtId="0" fontId="3" fillId="2" borderId="4" xfId="0" applyFont="1" applyFill="1" applyBorder="1" applyAlignment="1">
      <alignment horizontal="right" indent="1"/>
    </xf>
    <xf numFmtId="0" fontId="3" fillId="0" borderId="0" xfId="0" applyFont="1" applyProtection="1">
      <protection locked="0"/>
    </xf>
    <xf numFmtId="1" fontId="3" fillId="2" borderId="10" xfId="0" applyNumberFormat="1" applyFont="1" applyFill="1" applyBorder="1" applyAlignment="1" applyProtection="1">
      <alignment horizontal="right" indent="1"/>
      <protection locked="0"/>
    </xf>
    <xf numFmtId="1" fontId="3" fillId="0" borderId="10" xfId="0" applyNumberFormat="1" applyFont="1" applyBorder="1" applyAlignment="1" applyProtection="1">
      <alignment horizontal="right" indent="1"/>
      <protection locked="0"/>
    </xf>
    <xf numFmtId="2" fontId="3" fillId="0" borderId="10" xfId="0" applyNumberFormat="1" applyFont="1" applyBorder="1" applyAlignment="1" applyProtection="1">
      <alignment horizontal="right" indent="1"/>
      <protection locked="0"/>
    </xf>
    <xf numFmtId="44" fontId="3" fillId="2" borderId="10" xfId="0" applyNumberFormat="1" applyFont="1" applyFill="1" applyBorder="1" applyAlignment="1">
      <alignment horizontal="right"/>
    </xf>
    <xf numFmtId="44" fontId="3" fillId="0" borderId="10" xfId="0" applyNumberFormat="1" applyFont="1" applyBorder="1" applyAlignment="1">
      <alignment horizontal="right"/>
    </xf>
    <xf numFmtId="42" fontId="3" fillId="2" borderId="10" xfId="0" applyNumberFormat="1" applyFont="1" applyFill="1" applyBorder="1" applyAlignment="1" applyProtection="1">
      <alignment horizontal="right"/>
      <protection locked="0"/>
    </xf>
    <xf numFmtId="42" fontId="3" fillId="0" borderId="10" xfId="0" applyNumberFormat="1" applyFont="1" applyBorder="1" applyAlignment="1" applyProtection="1">
      <alignment horizontal="right"/>
      <protection locked="0"/>
    </xf>
    <xf numFmtId="41" fontId="3" fillId="2" borderId="10" xfId="0" applyNumberFormat="1" applyFont="1" applyFill="1" applyBorder="1" applyAlignment="1" applyProtection="1">
      <alignment horizontal="right"/>
      <protection locked="0"/>
    </xf>
    <xf numFmtId="41" fontId="3" fillId="0" borderId="10" xfId="0" applyNumberFormat="1" applyFont="1" applyBorder="1" applyAlignment="1" applyProtection="1">
      <alignment horizontal="right"/>
      <protection locked="0"/>
    </xf>
    <xf numFmtId="42" fontId="3" fillId="2" borderId="10" xfId="0" applyNumberFormat="1" applyFont="1" applyFill="1" applyBorder="1" applyAlignment="1">
      <alignment horizontal="right"/>
    </xf>
    <xf numFmtId="42" fontId="3" fillId="0" borderId="10" xfId="0" applyNumberFormat="1" applyFont="1" applyBorder="1" applyAlignment="1">
      <alignment horizontal="right"/>
    </xf>
    <xf numFmtId="42" fontId="3" fillId="2" borderId="10" xfId="1" applyNumberFormat="1" applyFont="1" applyFill="1" applyBorder="1" applyAlignment="1">
      <alignment horizontal="right"/>
    </xf>
    <xf numFmtId="42" fontId="3" fillId="0" borderId="10" xfId="1" applyNumberFormat="1" applyFont="1" applyBorder="1" applyAlignment="1">
      <alignment horizontal="right"/>
    </xf>
    <xf numFmtId="41" fontId="3" fillId="0" borderId="10" xfId="0" applyNumberFormat="1" applyFont="1" applyBorder="1" applyProtection="1">
      <protection locked="0"/>
    </xf>
    <xf numFmtId="42" fontId="3" fillId="2" borderId="10" xfId="0" applyNumberFormat="1" applyFont="1" applyFill="1" applyBorder="1"/>
    <xf numFmtId="42" fontId="3" fillId="0" borderId="10" xfId="0" applyNumberFormat="1" applyFont="1" applyBorder="1"/>
    <xf numFmtId="0" fontId="3" fillId="2" borderId="4" xfId="0" applyFont="1" applyFill="1" applyBorder="1"/>
    <xf numFmtId="0" fontId="3" fillId="2" borderId="0" xfId="0" applyFont="1" applyFill="1"/>
    <xf numFmtId="2" fontId="3" fillId="2" borderId="10" xfId="0" applyNumberFormat="1" applyFont="1" applyFill="1" applyBorder="1" applyAlignment="1">
      <alignment horizontal="right" indent="1"/>
    </xf>
    <xf numFmtId="2" fontId="3" fillId="0" borderId="10" xfId="0" applyNumberFormat="1" applyFont="1" applyBorder="1" applyAlignment="1">
      <alignment horizontal="right" indent="1"/>
    </xf>
    <xf numFmtId="10" fontId="3" fillId="2" borderId="10" xfId="0" applyNumberFormat="1" applyFont="1" applyFill="1" applyBorder="1" applyAlignment="1">
      <alignment horizontal="right" indent="1"/>
    </xf>
    <xf numFmtId="10" fontId="3" fillId="0" borderId="10" xfId="0" applyNumberFormat="1" applyFont="1" applyBorder="1" applyAlignment="1">
      <alignment horizontal="right" indent="1"/>
    </xf>
    <xf numFmtId="0" fontId="11" fillId="0" borderId="4" xfId="0" applyFont="1" applyBorder="1"/>
    <xf numFmtId="44" fontId="3" fillId="2" borderId="12" xfId="0" applyNumberFormat="1" applyFont="1" applyFill="1" applyBorder="1" applyAlignment="1">
      <alignment horizontal="right"/>
    </xf>
    <xf numFmtId="44" fontId="3" fillId="2" borderId="13" xfId="0" applyNumberFormat="1" applyFont="1" applyFill="1" applyBorder="1" applyAlignment="1">
      <alignment horizontal="right"/>
    </xf>
    <xf numFmtId="42" fontId="3" fillId="2" borderId="12" xfId="0" applyNumberFormat="1" applyFont="1" applyFill="1" applyBorder="1" applyAlignment="1" applyProtection="1">
      <alignment horizontal="right"/>
      <protection locked="0"/>
    </xf>
    <xf numFmtId="42" fontId="3" fillId="2" borderId="13" xfId="0" applyNumberFormat="1" applyFont="1" applyFill="1" applyBorder="1" applyAlignment="1" applyProtection="1">
      <alignment horizontal="right"/>
      <protection locked="0"/>
    </xf>
    <xf numFmtId="41" fontId="3" fillId="2" borderId="12" xfId="0" applyNumberFormat="1" applyFont="1" applyFill="1" applyBorder="1" applyAlignment="1" applyProtection="1">
      <alignment horizontal="right"/>
      <protection locked="0"/>
    </xf>
    <xf numFmtId="41" fontId="3" fillId="2" borderId="13" xfId="0" applyNumberFormat="1" applyFont="1" applyFill="1" applyBorder="1" applyAlignment="1" applyProtection="1">
      <alignment horizontal="right"/>
      <protection locked="0"/>
    </xf>
    <xf numFmtId="42" fontId="3" fillId="2" borderId="12" xfId="0" applyNumberFormat="1" applyFont="1" applyFill="1" applyBorder="1" applyAlignment="1">
      <alignment horizontal="right"/>
    </xf>
    <xf numFmtId="42" fontId="3" fillId="2" borderId="13" xfId="0" applyNumberFormat="1" applyFont="1" applyFill="1" applyBorder="1" applyAlignment="1">
      <alignment horizontal="right"/>
    </xf>
    <xf numFmtId="42" fontId="3" fillId="2" borderId="13" xfId="1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>
      <alignment horizontal="right"/>
    </xf>
    <xf numFmtId="42" fontId="3" fillId="2" borderId="12" xfId="0" applyNumberFormat="1" applyFont="1" applyFill="1" applyBorder="1"/>
    <xf numFmtId="42" fontId="3" fillId="2" borderId="13" xfId="0" applyNumberFormat="1" applyFont="1" applyFill="1" applyBorder="1"/>
    <xf numFmtId="42" fontId="3" fillId="2" borderId="14" xfId="0" applyNumberFormat="1" applyFont="1" applyFill="1" applyBorder="1"/>
    <xf numFmtId="42" fontId="3" fillId="2" borderId="15" xfId="0" applyNumberFormat="1" applyFont="1" applyFill="1" applyBorder="1"/>
    <xf numFmtId="42" fontId="3" fillId="2" borderId="16" xfId="0" applyNumberFormat="1" applyFont="1" applyFill="1" applyBorder="1"/>
    <xf numFmtId="44" fontId="3" fillId="0" borderId="12" xfId="0" applyNumberFormat="1" applyFont="1" applyBorder="1" applyAlignment="1">
      <alignment horizontal="right"/>
    </xf>
    <xf numFmtId="44" fontId="3" fillId="0" borderId="13" xfId="0" applyNumberFormat="1" applyFont="1" applyBorder="1" applyAlignment="1">
      <alignment horizontal="right"/>
    </xf>
    <xf numFmtId="41" fontId="3" fillId="0" borderId="12" xfId="0" applyNumberFormat="1" applyFont="1" applyBorder="1" applyAlignment="1" applyProtection="1">
      <alignment horizontal="right"/>
      <protection locked="0"/>
    </xf>
    <xf numFmtId="41" fontId="3" fillId="0" borderId="13" xfId="0" applyNumberFormat="1" applyFont="1" applyBorder="1" applyAlignment="1" applyProtection="1">
      <alignment horizontal="right"/>
      <protection locked="0"/>
    </xf>
    <xf numFmtId="42" fontId="3" fillId="0" borderId="12" xfId="0" applyNumberFormat="1" applyFont="1" applyBorder="1" applyAlignment="1">
      <alignment horizontal="right"/>
    </xf>
    <xf numFmtId="42" fontId="3" fillId="0" borderId="13" xfId="0" applyNumberFormat="1" applyFont="1" applyBorder="1" applyAlignment="1">
      <alignment horizontal="right"/>
    </xf>
    <xf numFmtId="42" fontId="3" fillId="0" borderId="12" xfId="1" applyNumberFormat="1" applyFont="1" applyBorder="1" applyAlignment="1">
      <alignment horizontal="right"/>
    </xf>
    <xf numFmtId="42" fontId="3" fillId="0" borderId="13" xfId="1" applyNumberFormat="1" applyFont="1" applyBorder="1" applyAlignment="1">
      <alignment horizontal="right"/>
    </xf>
    <xf numFmtId="42" fontId="3" fillId="0" borderId="12" xfId="0" applyNumberFormat="1" applyFont="1" applyBorder="1" applyProtection="1">
      <protection locked="0"/>
    </xf>
    <xf numFmtId="41" fontId="3" fillId="0" borderId="12" xfId="0" applyNumberFormat="1" applyFont="1" applyBorder="1" applyProtection="1">
      <protection locked="0"/>
    </xf>
    <xf numFmtId="41" fontId="3" fillId="0" borderId="13" xfId="0" applyNumberFormat="1" applyFont="1" applyBorder="1" applyProtection="1">
      <protection locked="0"/>
    </xf>
    <xf numFmtId="42" fontId="3" fillId="0" borderId="12" xfId="0" applyNumberFormat="1" applyFont="1" applyBorder="1"/>
    <xf numFmtId="42" fontId="3" fillId="0" borderId="13" xfId="0" applyNumberFormat="1" applyFont="1" applyBorder="1"/>
    <xf numFmtId="42" fontId="3" fillId="0" borderId="14" xfId="0" applyNumberFormat="1" applyFont="1" applyBorder="1"/>
    <xf numFmtId="42" fontId="3" fillId="0" borderId="15" xfId="0" applyNumberFormat="1" applyFont="1" applyBorder="1"/>
    <xf numFmtId="42" fontId="3" fillId="0" borderId="16" xfId="0" applyNumberFormat="1" applyFont="1" applyBorder="1"/>
    <xf numFmtId="1" fontId="3" fillId="2" borderId="12" xfId="0" applyNumberFormat="1" applyFont="1" applyFill="1" applyBorder="1" applyAlignment="1" applyProtection="1">
      <alignment horizontal="right" indent="1"/>
      <protection locked="0"/>
    </xf>
    <xf numFmtId="1" fontId="3" fillId="2" borderId="13" xfId="0" applyNumberFormat="1" applyFont="1" applyFill="1" applyBorder="1" applyAlignment="1" applyProtection="1">
      <alignment horizontal="right" indent="1"/>
      <protection locked="0"/>
    </xf>
    <xf numFmtId="2" fontId="3" fillId="2" borderId="13" xfId="0" applyNumberFormat="1" applyFont="1" applyFill="1" applyBorder="1" applyAlignment="1" applyProtection="1">
      <alignment horizontal="right" indent="1"/>
      <protection locked="0"/>
    </xf>
    <xf numFmtId="2" fontId="3" fillId="2" borderId="16" xfId="0" applyNumberFormat="1" applyFont="1" applyFill="1" applyBorder="1" applyAlignment="1" applyProtection="1">
      <alignment horizontal="right" indent="1"/>
      <protection locked="0"/>
    </xf>
    <xf numFmtId="2" fontId="3" fillId="0" borderId="15" xfId="0" applyNumberFormat="1" applyFont="1" applyBorder="1" applyAlignment="1" applyProtection="1">
      <alignment horizontal="right" indent="1"/>
      <protection locked="0"/>
    </xf>
    <xf numFmtId="42" fontId="3" fillId="2" borderId="17" xfId="0" applyNumberFormat="1" applyFont="1" applyFill="1" applyBorder="1"/>
    <xf numFmtId="42" fontId="3" fillId="2" borderId="18" xfId="0" applyNumberFormat="1" applyFont="1" applyFill="1" applyBorder="1"/>
    <xf numFmtId="42" fontId="3" fillId="0" borderId="18" xfId="0" applyNumberFormat="1" applyFont="1" applyBorder="1"/>
    <xf numFmtId="42" fontId="3" fillId="0" borderId="19" xfId="0" applyNumberFormat="1" applyFont="1" applyBorder="1"/>
    <xf numFmtId="2" fontId="3" fillId="2" borderId="12" xfId="0" applyNumberFormat="1" applyFont="1" applyFill="1" applyBorder="1" applyAlignment="1">
      <alignment horizontal="right" indent="1"/>
    </xf>
    <xf numFmtId="2" fontId="3" fillId="0" borderId="13" xfId="0" applyNumberFormat="1" applyFont="1" applyBorder="1" applyAlignment="1">
      <alignment horizontal="right" indent="1"/>
    </xf>
    <xf numFmtId="10" fontId="3" fillId="2" borderId="12" xfId="0" applyNumberFormat="1" applyFont="1" applyFill="1" applyBorder="1" applyAlignment="1">
      <alignment horizontal="right" indent="1"/>
    </xf>
    <xf numFmtId="10" fontId="3" fillId="0" borderId="13" xfId="0" applyNumberFormat="1" applyFont="1" applyBorder="1" applyAlignment="1">
      <alignment horizontal="right" indent="1"/>
    </xf>
    <xf numFmtId="42" fontId="3" fillId="0" borderId="20" xfId="0" applyNumberFormat="1" applyFont="1" applyBorder="1"/>
    <xf numFmtId="2" fontId="3" fillId="0" borderId="11" xfId="0" applyNumberFormat="1" applyFont="1" applyBorder="1" applyAlignment="1">
      <alignment horizontal="right" indent="1"/>
    </xf>
    <xf numFmtId="10" fontId="3" fillId="0" borderId="11" xfId="0" applyNumberFormat="1" applyFont="1" applyBorder="1" applyAlignment="1">
      <alignment horizontal="right" indent="1"/>
    </xf>
    <xf numFmtId="42" fontId="3" fillId="2" borderId="19" xfId="0" applyNumberFormat="1" applyFont="1" applyFill="1" applyBorder="1"/>
    <xf numFmtId="2" fontId="3" fillId="2" borderId="13" xfId="0" applyNumberFormat="1" applyFont="1" applyFill="1" applyBorder="1" applyAlignment="1">
      <alignment horizontal="right" indent="1"/>
    </xf>
    <xf numFmtId="10" fontId="3" fillId="2" borderId="13" xfId="0" applyNumberFormat="1" applyFont="1" applyFill="1" applyBorder="1" applyAlignment="1">
      <alignment horizontal="right" inden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44" fontId="0" fillId="0" borderId="13" xfId="0" applyNumberFormat="1" applyBorder="1" applyAlignment="1">
      <alignment vertical="center" wrapText="1"/>
    </xf>
    <xf numFmtId="44" fontId="0" fillId="0" borderId="15" xfId="0" applyNumberFormat="1" applyBorder="1" applyAlignment="1">
      <alignment vertical="center" wrapText="1"/>
    </xf>
    <xf numFmtId="44" fontId="0" fillId="0" borderId="16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44" fontId="0" fillId="4" borderId="13" xfId="0" applyNumberFormat="1" applyFill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44" fontId="0" fillId="0" borderId="18" xfId="0" applyNumberFormat="1" applyBorder="1" applyAlignment="1">
      <alignment vertical="center" wrapText="1"/>
    </xf>
    <xf numFmtId="44" fontId="0" fillId="0" borderId="19" xfId="0" applyNumberForma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7" xfId="0" applyNumberFormat="1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0" fillId="0" borderId="4" xfId="0" applyBorder="1" applyAlignment="1">
      <alignment vertical="center" wrapText="1"/>
    </xf>
    <xf numFmtId="44" fontId="0" fillId="0" borderId="5" xfId="0" applyNumberFormat="1" applyBorder="1" applyAlignment="1">
      <alignment vertical="center" wrapText="1"/>
    </xf>
    <xf numFmtId="41" fontId="3" fillId="2" borderId="12" xfId="0" applyNumberFormat="1" applyFont="1" applyFill="1" applyBorder="1" applyAlignment="1" applyProtection="1">
      <alignment horizontal="right" indent="1"/>
      <protection locked="0"/>
    </xf>
    <xf numFmtId="41" fontId="3" fillId="2" borderId="10" xfId="0" applyNumberFormat="1" applyFont="1" applyFill="1" applyBorder="1" applyAlignment="1" applyProtection="1">
      <alignment horizontal="right" indent="1"/>
      <protection locked="0"/>
    </xf>
    <xf numFmtId="41" fontId="3" fillId="2" borderId="13" xfId="0" applyNumberFormat="1" applyFont="1" applyFill="1" applyBorder="1" applyAlignment="1" applyProtection="1">
      <alignment horizontal="right" indent="1"/>
      <protection locked="0"/>
    </xf>
    <xf numFmtId="41" fontId="3" fillId="0" borderId="11" xfId="0" applyNumberFormat="1" applyFont="1" applyBorder="1" applyAlignment="1" applyProtection="1">
      <alignment horizontal="right" indent="1"/>
      <protection locked="0"/>
    </xf>
    <xf numFmtId="41" fontId="3" fillId="0" borderId="10" xfId="0" applyNumberFormat="1" applyFont="1" applyBorder="1" applyAlignment="1" applyProtection="1">
      <alignment horizontal="right" indent="1"/>
      <protection locked="0"/>
    </xf>
    <xf numFmtId="41" fontId="3" fillId="0" borderId="13" xfId="0" applyNumberFormat="1" applyFont="1" applyBorder="1" applyAlignment="1" applyProtection="1">
      <alignment horizontal="right" indent="1"/>
      <protection locked="0"/>
    </xf>
    <xf numFmtId="41" fontId="3" fillId="2" borderId="28" xfId="0" applyNumberFormat="1" applyFont="1" applyFill="1" applyBorder="1" applyAlignment="1" applyProtection="1">
      <alignment horizontal="right" indent="1"/>
      <protection locked="0"/>
    </xf>
    <xf numFmtId="42" fontId="3" fillId="2" borderId="17" xfId="0" applyNumberFormat="1" applyFont="1" applyFill="1" applyBorder="1" applyAlignment="1" applyProtection="1">
      <alignment horizontal="right" indent="1"/>
      <protection locked="0"/>
    </xf>
    <xf numFmtId="42" fontId="3" fillId="2" borderId="18" xfId="0" applyNumberFormat="1" applyFont="1" applyFill="1" applyBorder="1" applyAlignment="1" applyProtection="1">
      <alignment horizontal="right" indent="1"/>
      <protection locked="0"/>
    </xf>
    <xf numFmtId="42" fontId="3" fillId="2" borderId="19" xfId="0" applyNumberFormat="1" applyFont="1" applyFill="1" applyBorder="1" applyAlignment="1" applyProtection="1">
      <alignment horizontal="right" indent="1"/>
      <protection locked="0"/>
    </xf>
    <xf numFmtId="42" fontId="3" fillId="0" borderId="20" xfId="0" applyNumberFormat="1" applyFont="1" applyBorder="1" applyAlignment="1" applyProtection="1">
      <alignment horizontal="right" indent="1"/>
      <protection locked="0"/>
    </xf>
    <xf numFmtId="42" fontId="3" fillId="0" borderId="18" xfId="0" applyNumberFormat="1" applyFont="1" applyBorder="1" applyAlignment="1" applyProtection="1">
      <alignment horizontal="right" indent="1"/>
      <protection locked="0"/>
    </xf>
    <xf numFmtId="42" fontId="3" fillId="0" borderId="19" xfId="0" applyNumberFormat="1" applyFont="1" applyBorder="1" applyAlignment="1" applyProtection="1">
      <alignment horizontal="right" indent="1"/>
      <protection locked="0"/>
    </xf>
    <xf numFmtId="42" fontId="3" fillId="2" borderId="14" xfId="0" applyNumberFormat="1" applyFont="1" applyFill="1" applyBorder="1" applyAlignment="1">
      <alignment horizontal="right"/>
    </xf>
    <xf numFmtId="42" fontId="3" fillId="2" borderId="15" xfId="0" applyNumberFormat="1" applyFont="1" applyFill="1" applyBorder="1" applyAlignment="1">
      <alignment horizontal="right"/>
    </xf>
    <xf numFmtId="42" fontId="3" fillId="2" borderId="16" xfId="0" applyNumberFormat="1" applyFont="1" applyFill="1" applyBorder="1" applyAlignment="1">
      <alignment horizontal="right"/>
    </xf>
    <xf numFmtId="42" fontId="3" fillId="0" borderId="21" xfId="0" applyNumberFormat="1" applyFont="1" applyBorder="1" applyAlignment="1">
      <alignment horizontal="right"/>
    </xf>
    <xf numFmtId="42" fontId="3" fillId="0" borderId="15" xfId="0" applyNumberFormat="1" applyFont="1" applyBorder="1" applyAlignment="1">
      <alignment horizontal="right"/>
    </xf>
    <xf numFmtId="42" fontId="3" fillId="0" borderId="16" xfId="0" applyNumberFormat="1" applyFont="1" applyBorder="1" applyAlignment="1">
      <alignment horizontal="right"/>
    </xf>
    <xf numFmtId="2" fontId="3" fillId="0" borderId="13" xfId="0" applyNumberFormat="1" applyFont="1" applyBorder="1" applyAlignment="1" applyProtection="1">
      <alignment horizontal="right" indent="1"/>
      <protection locked="0"/>
    </xf>
    <xf numFmtId="41" fontId="3" fillId="0" borderId="28" xfId="0" applyNumberFormat="1" applyFont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right" indent="1"/>
      <protection locked="0"/>
    </xf>
    <xf numFmtId="2" fontId="3" fillId="2" borderId="14" xfId="0" applyNumberFormat="1" applyFont="1" applyFill="1" applyBorder="1" applyAlignment="1" applyProtection="1">
      <alignment horizontal="right" indent="1"/>
      <protection locked="0"/>
    </xf>
    <xf numFmtId="2" fontId="3" fillId="2" borderId="31" xfId="0" applyNumberFormat="1" applyFont="1" applyFill="1" applyBorder="1" applyAlignment="1" applyProtection="1">
      <alignment horizontal="right" indent="1"/>
      <protection locked="0"/>
    </xf>
    <xf numFmtId="2" fontId="3" fillId="2" borderId="32" xfId="0" applyNumberFormat="1" applyFont="1" applyFill="1" applyBorder="1" applyAlignment="1" applyProtection="1">
      <alignment horizontal="right" inden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41" fontId="3" fillId="0" borderId="31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0" fontId="3" fillId="0" borderId="0" xfId="0" applyFont="1" applyAlignment="1">
      <alignment horizontal="left"/>
    </xf>
    <xf numFmtId="0" fontId="4" fillId="0" borderId="1" xfId="2" applyFont="1" applyBorder="1" applyAlignment="1" applyProtection="1">
      <alignment vertical="center"/>
      <protection locked="0"/>
    </xf>
    <xf numFmtId="42" fontId="3" fillId="0" borderId="12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2" fontId="3" fillId="2" borderId="33" xfId="0" applyNumberFormat="1" applyFont="1" applyFill="1" applyBorder="1" applyAlignment="1">
      <alignment horizontal="right" indent="1"/>
    </xf>
    <xf numFmtId="2" fontId="3" fillId="2" borderId="35" xfId="0" applyNumberFormat="1" applyFont="1" applyFill="1" applyBorder="1" applyAlignment="1">
      <alignment horizontal="right" indent="1"/>
    </xf>
    <xf numFmtId="2" fontId="3" fillId="2" borderId="34" xfId="0" applyNumberFormat="1" applyFont="1" applyFill="1" applyBorder="1" applyAlignment="1">
      <alignment horizontal="right" indent="1"/>
    </xf>
    <xf numFmtId="2" fontId="3" fillId="0" borderId="37" xfId="0" applyNumberFormat="1" applyFont="1" applyBorder="1" applyAlignment="1">
      <alignment horizontal="right" indent="1"/>
    </xf>
    <xf numFmtId="2" fontId="3" fillId="0" borderId="35" xfId="0" applyNumberFormat="1" applyFont="1" applyBorder="1" applyAlignment="1">
      <alignment horizontal="right" indent="1"/>
    </xf>
    <xf numFmtId="2" fontId="3" fillId="0" borderId="34" xfId="0" applyNumberFormat="1" applyFont="1" applyBorder="1" applyAlignment="1">
      <alignment horizontal="right" indent="1"/>
    </xf>
    <xf numFmtId="164" fontId="3" fillId="0" borderId="32" xfId="0" applyNumberFormat="1" applyFont="1" applyBorder="1"/>
    <xf numFmtId="0" fontId="3" fillId="0" borderId="38" xfId="0" applyFont="1" applyBorder="1"/>
    <xf numFmtId="164" fontId="3" fillId="0" borderId="16" xfId="0" applyNumberFormat="1" applyFont="1" applyBorder="1"/>
    <xf numFmtId="164" fontId="3" fillId="0" borderId="15" xfId="0" applyNumberFormat="1" applyFont="1" applyBorder="1"/>
    <xf numFmtId="164" fontId="3" fillId="2" borderId="32" xfId="0" applyNumberFormat="1" applyFont="1" applyFill="1" applyBorder="1"/>
    <xf numFmtId="164" fontId="3" fillId="2" borderId="15" xfId="0" applyNumberFormat="1" applyFont="1" applyFill="1" applyBorder="1"/>
    <xf numFmtId="164" fontId="3" fillId="2" borderId="16" xfId="0" applyNumberFormat="1" applyFont="1" applyFill="1" applyBorder="1"/>
    <xf numFmtId="42" fontId="3" fillId="0" borderId="36" xfId="0" applyNumberFormat="1" applyFont="1" applyBorder="1" applyAlignment="1" applyProtection="1">
      <alignment horizontal="right"/>
      <protection locked="0"/>
    </xf>
    <xf numFmtId="41" fontId="3" fillId="0" borderId="36" xfId="0" applyNumberFormat="1" applyFont="1" applyBorder="1" applyAlignment="1" applyProtection="1">
      <alignment horizontal="right"/>
      <protection locked="0"/>
    </xf>
    <xf numFmtId="42" fontId="3" fillId="0" borderId="36" xfId="0" applyNumberFormat="1" applyFont="1" applyBorder="1" applyAlignment="1">
      <alignment horizontal="right"/>
    </xf>
    <xf numFmtId="42" fontId="3" fillId="0" borderId="36" xfId="1" applyNumberFormat="1" applyFont="1" applyBorder="1" applyAlignment="1">
      <alignment horizontal="right"/>
    </xf>
    <xf numFmtId="2" fontId="3" fillId="0" borderId="39" xfId="0" applyNumberFormat="1" applyFont="1" applyBorder="1" applyAlignment="1" applyProtection="1">
      <alignment horizontal="right" indent="1"/>
      <protection locked="0"/>
    </xf>
    <xf numFmtId="42" fontId="3" fillId="2" borderId="11" xfId="0" applyNumberFormat="1" applyFont="1" applyFill="1" applyBorder="1" applyAlignment="1">
      <alignment horizontal="right"/>
    </xf>
    <xf numFmtId="165" fontId="3" fillId="0" borderId="0" xfId="5" applyNumberFormat="1" applyFont="1" applyAlignment="1">
      <alignment horizontal="right"/>
    </xf>
    <xf numFmtId="0" fontId="8" fillId="0" borderId="0" xfId="0" applyFont="1"/>
    <xf numFmtId="0" fontId="3" fillId="0" borderId="5" xfId="0" applyFont="1" applyBorder="1" applyProtection="1">
      <protection locked="0"/>
    </xf>
    <xf numFmtId="0" fontId="5" fillId="0" borderId="5" xfId="0" applyFont="1" applyBorder="1"/>
    <xf numFmtId="0" fontId="0" fillId="0" borderId="0" xfId="0" applyAlignment="1">
      <alignment vertical="center" wrapText="1"/>
    </xf>
    <xf numFmtId="1" fontId="3" fillId="0" borderId="13" xfId="0" applyNumberFormat="1" applyFont="1" applyBorder="1" applyAlignment="1" applyProtection="1">
      <alignment horizontal="right" indent="1"/>
      <protection locked="0"/>
    </xf>
    <xf numFmtId="0" fontId="3" fillId="0" borderId="13" xfId="0" applyFont="1" applyBorder="1"/>
    <xf numFmtId="0" fontId="3" fillId="0" borderId="10" xfId="0" applyFont="1" applyBorder="1"/>
    <xf numFmtId="42" fontId="3" fillId="0" borderId="13" xfId="0" applyNumberFormat="1" applyFont="1" applyBorder="1" applyAlignment="1" applyProtection="1">
      <alignment horizontal="right"/>
      <protection locked="0"/>
    </xf>
    <xf numFmtId="0" fontId="3" fillId="0" borderId="3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166" fontId="15" fillId="0" borderId="0" xfId="0" applyNumberFormat="1" applyFont="1" applyAlignment="1">
      <alignment horizontal="right"/>
    </xf>
    <xf numFmtId="0" fontId="3" fillId="0" borderId="40" xfId="0" applyFont="1" applyBorder="1"/>
    <xf numFmtId="0" fontId="8" fillId="0" borderId="40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2" fontId="3" fillId="0" borderId="28" xfId="0" applyNumberFormat="1" applyFont="1" applyBorder="1" applyAlignment="1">
      <alignment horizontal="right"/>
    </xf>
  </cellXfs>
  <cellStyles count="6">
    <cellStyle name="Comma" xfId="5" builtinId="3"/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4"/>
  <sheetViews>
    <sheetView tabSelected="1" zoomScaleNormal="100" workbookViewId="0">
      <selection activeCell="H51" sqref="H51"/>
    </sheetView>
  </sheetViews>
  <sheetFormatPr defaultColWidth="9.140625" defaultRowHeight="12" x14ac:dyDescent="0.2"/>
  <cols>
    <col min="1" max="1" width="46.42578125" style="2" customWidth="1"/>
    <col min="2" max="9" width="13.28515625" style="2" customWidth="1"/>
    <col min="10" max="16384" width="9.140625" style="2"/>
  </cols>
  <sheetData>
    <row r="1" spans="1:9" x14ac:dyDescent="0.2">
      <c r="A1" s="170" t="s">
        <v>118</v>
      </c>
      <c r="B1" s="1"/>
      <c r="C1" s="1"/>
      <c r="D1" s="1"/>
      <c r="E1" s="1"/>
      <c r="F1" s="1"/>
      <c r="G1" s="1"/>
      <c r="H1" s="1"/>
      <c r="I1" s="201"/>
    </row>
    <row r="2" spans="1:9" ht="13.5" customHeight="1" x14ac:dyDescent="0.2">
      <c r="A2" s="3" t="s">
        <v>90</v>
      </c>
      <c r="B2" s="202"/>
      <c r="C2" s="202"/>
      <c r="D2" s="202"/>
      <c r="H2" s="203" t="s">
        <v>0</v>
      </c>
      <c r="I2" s="194" t="s">
        <v>91</v>
      </c>
    </row>
    <row r="3" spans="1:9" s="5" customFormat="1" ht="14.25" x14ac:dyDescent="0.2">
      <c r="A3" s="4" t="s">
        <v>93</v>
      </c>
      <c r="B3" s="204"/>
      <c r="C3" s="220"/>
      <c r="D3" s="220"/>
      <c r="E3" s="220"/>
      <c r="F3" s="220"/>
      <c r="G3" s="205"/>
      <c r="H3" s="205"/>
      <c r="I3" s="195"/>
    </row>
    <row r="4" spans="1:9" s="5" customFormat="1" ht="14.25" x14ac:dyDescent="0.2">
      <c r="A4" s="4" t="s">
        <v>108</v>
      </c>
      <c r="B4" s="204" t="s">
        <v>89</v>
      </c>
      <c r="C4" s="224" t="s">
        <v>92</v>
      </c>
      <c r="D4" s="224"/>
      <c r="E4" s="224"/>
      <c r="F4" s="224"/>
      <c r="G4" s="205"/>
      <c r="H4" s="205"/>
      <c r="I4" s="195"/>
    </row>
    <row r="5" spans="1:9" s="5" customFormat="1" ht="14.25" x14ac:dyDescent="0.2">
      <c r="A5" s="221" t="s">
        <v>1</v>
      </c>
      <c r="B5" s="222"/>
      <c r="C5" s="222"/>
      <c r="D5" s="222"/>
      <c r="E5" s="222"/>
      <c r="F5" s="222"/>
      <c r="G5" s="222"/>
      <c r="H5" s="222"/>
      <c r="I5" s="223"/>
    </row>
    <row r="6" spans="1:9" s="5" customFormat="1" ht="14.25" x14ac:dyDescent="0.2">
      <c r="A6" s="221" t="s">
        <v>119</v>
      </c>
      <c r="B6" s="222"/>
      <c r="C6" s="222"/>
      <c r="D6" s="222"/>
      <c r="E6" s="222"/>
      <c r="F6" s="222"/>
      <c r="G6" s="222"/>
      <c r="H6" s="222"/>
      <c r="I6" s="223"/>
    </row>
    <row r="7" spans="1:9" s="5" customFormat="1" ht="14.25" x14ac:dyDescent="0.2">
      <c r="A7" s="221" t="s">
        <v>120</v>
      </c>
      <c r="B7" s="222"/>
      <c r="C7" s="222"/>
      <c r="D7" s="222"/>
      <c r="E7" s="222"/>
      <c r="F7" s="222"/>
      <c r="G7" s="222"/>
      <c r="H7" s="222"/>
      <c r="I7" s="223"/>
    </row>
    <row r="8" spans="1:9" ht="13.5" thickBot="1" x14ac:dyDescent="0.25">
      <c r="A8" s="6"/>
      <c r="B8" s="207"/>
      <c r="C8" s="207"/>
      <c r="D8" s="207"/>
      <c r="E8" s="206"/>
      <c r="F8" s="206"/>
      <c r="G8" s="206"/>
      <c r="H8" s="206"/>
      <c r="I8" s="208"/>
    </row>
    <row r="9" spans="1:9" ht="13.5" customHeight="1" thickBot="1" x14ac:dyDescent="0.25">
      <c r="A9" s="7"/>
      <c r="B9" s="214" t="s">
        <v>2</v>
      </c>
      <c r="C9" s="215"/>
      <c r="D9" s="216"/>
      <c r="E9" s="8" t="s">
        <v>3</v>
      </c>
      <c r="F9" s="9"/>
      <c r="G9" s="9"/>
      <c r="H9" s="9"/>
      <c r="I9" s="10"/>
    </row>
    <row r="10" spans="1:9" x14ac:dyDescent="0.2">
      <c r="A10" s="7"/>
      <c r="B10" s="11" t="s">
        <v>4</v>
      </c>
      <c r="C10" s="12" t="s">
        <v>4</v>
      </c>
      <c r="D10" s="13" t="s">
        <v>4</v>
      </c>
      <c r="E10" s="14" t="s">
        <v>4</v>
      </c>
      <c r="F10" s="15" t="s">
        <v>4</v>
      </c>
      <c r="G10" s="15" t="s">
        <v>4</v>
      </c>
      <c r="H10" s="15" t="s">
        <v>4</v>
      </c>
      <c r="I10" s="16" t="s">
        <v>4</v>
      </c>
    </row>
    <row r="11" spans="1:9" x14ac:dyDescent="0.2">
      <c r="A11" s="7"/>
      <c r="B11" s="17">
        <v>2022</v>
      </c>
      <c r="C11" s="18">
        <f>B11+1</f>
        <v>2023</v>
      </c>
      <c r="D11" s="19">
        <f>C11+1</f>
        <v>2024</v>
      </c>
      <c r="E11" s="166">
        <f>D11+1</f>
        <v>2025</v>
      </c>
      <c r="F11" s="20">
        <f>E11+1</f>
        <v>2026</v>
      </c>
      <c r="G11" s="20">
        <f t="shared" ref="G11:H11" si="0">F11+1</f>
        <v>2027</v>
      </c>
      <c r="H11" s="20">
        <f t="shared" si="0"/>
        <v>2028</v>
      </c>
      <c r="I11" s="22">
        <f>H11+1</f>
        <v>2029</v>
      </c>
    </row>
    <row r="12" spans="1:9" x14ac:dyDescent="0.2">
      <c r="A12" s="23" t="s">
        <v>5</v>
      </c>
      <c r="B12" s="67"/>
      <c r="C12" s="47"/>
      <c r="D12" s="68"/>
      <c r="E12" s="82"/>
      <c r="F12" s="48"/>
      <c r="G12" s="48"/>
      <c r="H12" s="48"/>
      <c r="I12" s="83"/>
    </row>
    <row r="13" spans="1:9" x14ac:dyDescent="0.2">
      <c r="A13" s="7" t="s">
        <v>6</v>
      </c>
      <c r="B13" s="69">
        <v>1200615.8500000001</v>
      </c>
      <c r="C13" s="49">
        <v>1044349</v>
      </c>
      <c r="D13" s="70">
        <v>1186549.6499999999</v>
      </c>
      <c r="E13" s="50">
        <v>1379637</v>
      </c>
      <c r="F13" s="50">
        <v>1623102.3529411764</v>
      </c>
      <c r="G13" s="50">
        <v>1623102.3529411764</v>
      </c>
      <c r="H13" s="50">
        <v>1623102.3529411764</v>
      </c>
      <c r="I13" s="186">
        <v>1623102.3529411764</v>
      </c>
    </row>
    <row r="14" spans="1:9" x14ac:dyDescent="0.2">
      <c r="A14" s="7" t="s">
        <v>7</v>
      </c>
      <c r="B14" s="71">
        <v>0</v>
      </c>
      <c r="C14" s="51">
        <v>0</v>
      </c>
      <c r="D14" s="72">
        <v>0</v>
      </c>
      <c r="E14" s="52">
        <v>0</v>
      </c>
      <c r="F14" s="52">
        <v>0</v>
      </c>
      <c r="G14" s="52">
        <v>0</v>
      </c>
      <c r="H14" s="52">
        <v>0</v>
      </c>
      <c r="I14" s="187">
        <v>0</v>
      </c>
    </row>
    <row r="15" spans="1:9" x14ac:dyDescent="0.2">
      <c r="A15" s="7" t="s">
        <v>8</v>
      </c>
      <c r="B15" s="71">
        <v>0</v>
      </c>
      <c r="C15" s="51">
        <v>0</v>
      </c>
      <c r="D15" s="72">
        <v>0</v>
      </c>
      <c r="E15" s="52">
        <v>0</v>
      </c>
      <c r="F15" s="52">
        <v>0</v>
      </c>
      <c r="G15" s="52">
        <v>0</v>
      </c>
      <c r="H15" s="52">
        <v>0</v>
      </c>
      <c r="I15" s="187">
        <v>0</v>
      </c>
    </row>
    <row r="16" spans="1:9" x14ac:dyDescent="0.2">
      <c r="A16" s="7" t="s">
        <v>9</v>
      </c>
      <c r="B16" s="71">
        <v>58132.73</v>
      </c>
      <c r="C16" s="51">
        <v>76037</v>
      </c>
      <c r="D16" s="72">
        <v>62279.07</v>
      </c>
      <c r="E16" s="52">
        <v>95000</v>
      </c>
      <c r="F16" s="52">
        <v>95950</v>
      </c>
      <c r="G16" s="52">
        <v>96909.5</v>
      </c>
      <c r="H16" s="52">
        <v>97878.595000000001</v>
      </c>
      <c r="I16" s="187">
        <v>98857.380950000006</v>
      </c>
    </row>
    <row r="17" spans="1:9" x14ac:dyDescent="0.2">
      <c r="A17" s="24" t="s">
        <v>10</v>
      </c>
      <c r="B17" s="73">
        <v>1258748.58</v>
      </c>
      <c r="C17" s="191">
        <v>1120386</v>
      </c>
      <c r="D17" s="74">
        <f t="shared" ref="D17:H17" si="1">SUM(D12:D16)</f>
        <v>1248828.72</v>
      </c>
      <c r="E17" s="86">
        <f t="shared" si="1"/>
        <v>1474637</v>
      </c>
      <c r="F17" s="54">
        <f t="shared" si="1"/>
        <v>1719052.3529411764</v>
      </c>
      <c r="G17" s="54">
        <f t="shared" si="1"/>
        <v>1720011.8529411764</v>
      </c>
      <c r="H17" s="54">
        <f t="shared" si="1"/>
        <v>1720980.9479411764</v>
      </c>
      <c r="I17" s="188">
        <f t="shared" ref="I17" si="2">SUM(I12:I16)</f>
        <v>1721959.7338911763</v>
      </c>
    </row>
    <row r="18" spans="1:9" x14ac:dyDescent="0.2">
      <c r="A18" s="24"/>
      <c r="B18" s="73"/>
      <c r="C18" s="53"/>
      <c r="D18" s="74"/>
      <c r="E18" s="86"/>
      <c r="F18" s="54"/>
      <c r="G18" s="54"/>
      <c r="H18" s="54"/>
      <c r="I18" s="188"/>
    </row>
    <row r="19" spans="1:9" x14ac:dyDescent="0.2">
      <c r="A19" s="23" t="s">
        <v>11</v>
      </c>
      <c r="B19" s="73"/>
      <c r="C19" s="55"/>
      <c r="D19" s="75"/>
      <c r="E19" s="88"/>
      <c r="F19" s="56"/>
      <c r="G19" s="56"/>
      <c r="H19" s="56"/>
      <c r="I19" s="189"/>
    </row>
    <row r="20" spans="1:9" x14ac:dyDescent="0.2">
      <c r="A20" s="7" t="s">
        <v>12</v>
      </c>
      <c r="B20" s="69">
        <v>0</v>
      </c>
      <c r="C20" s="49">
        <v>0</v>
      </c>
      <c r="D20" s="70">
        <v>0</v>
      </c>
      <c r="E20" s="90">
        <v>0</v>
      </c>
      <c r="F20" s="50">
        <v>0</v>
      </c>
      <c r="G20" s="50">
        <v>0</v>
      </c>
      <c r="H20" s="50">
        <v>0</v>
      </c>
      <c r="I20" s="186">
        <v>0</v>
      </c>
    </row>
    <row r="21" spans="1:9" x14ac:dyDescent="0.2">
      <c r="A21" s="7" t="s">
        <v>13</v>
      </c>
      <c r="B21" s="71">
        <v>0</v>
      </c>
      <c r="C21" s="51">
        <v>0</v>
      </c>
      <c r="D21" s="72">
        <v>0</v>
      </c>
      <c r="E21" s="161">
        <v>0</v>
      </c>
      <c r="F21" s="57">
        <v>0</v>
      </c>
      <c r="G21" s="167">
        <v>0</v>
      </c>
      <c r="H21" s="57">
        <v>0</v>
      </c>
      <c r="I21" s="92">
        <v>0</v>
      </c>
    </row>
    <row r="22" spans="1:9" x14ac:dyDescent="0.2">
      <c r="A22" s="7" t="s">
        <v>14</v>
      </c>
      <c r="B22" s="71">
        <v>1434720</v>
      </c>
      <c r="C22" s="51">
        <v>1379141</v>
      </c>
      <c r="D22" s="72">
        <v>1416615.56</v>
      </c>
      <c r="E22" s="161">
        <v>1509887</v>
      </c>
      <c r="F22" s="57">
        <v>1587742.774117647</v>
      </c>
      <c r="G22" s="167">
        <v>1616973.8045176473</v>
      </c>
      <c r="H22" s="57">
        <v>1646918.2516696472</v>
      </c>
      <c r="I22" s="168">
        <v>1675235.4872908068</v>
      </c>
    </row>
    <row r="23" spans="1:9" x14ac:dyDescent="0.2">
      <c r="A23" s="7" t="s">
        <v>15</v>
      </c>
      <c r="B23" s="71">
        <v>156151</v>
      </c>
      <c r="C23" s="51">
        <v>93760</v>
      </c>
      <c r="D23" s="72">
        <v>226883</v>
      </c>
      <c r="E23" s="57">
        <v>83240</v>
      </c>
      <c r="F23" s="57">
        <v>85737.2</v>
      </c>
      <c r="G23" s="57">
        <v>88309.316000000006</v>
      </c>
      <c r="H23" s="57">
        <v>90958.595480000004</v>
      </c>
      <c r="I23" s="168">
        <v>93687.353344400006</v>
      </c>
    </row>
    <row r="24" spans="1:9" x14ac:dyDescent="0.2">
      <c r="A24" s="7" t="s">
        <v>16</v>
      </c>
      <c r="B24" s="71">
        <v>0</v>
      </c>
      <c r="C24" s="51">
        <v>60236</v>
      </c>
      <c r="D24" s="72">
        <v>122935</v>
      </c>
      <c r="E24" s="57">
        <v>0</v>
      </c>
      <c r="F24" s="57">
        <v>0</v>
      </c>
      <c r="G24" s="57">
        <v>0</v>
      </c>
      <c r="H24" s="57">
        <v>0</v>
      </c>
      <c r="I24" s="168">
        <v>0</v>
      </c>
    </row>
    <row r="25" spans="1:9" x14ac:dyDescent="0.2">
      <c r="A25" s="7" t="s">
        <v>17</v>
      </c>
      <c r="B25" s="71">
        <v>0</v>
      </c>
      <c r="C25" s="51"/>
      <c r="D25" s="72"/>
      <c r="E25" s="57">
        <v>0</v>
      </c>
      <c r="F25" s="57">
        <v>25000</v>
      </c>
      <c r="G25" s="57">
        <v>25000</v>
      </c>
      <c r="H25" s="57">
        <v>25000</v>
      </c>
      <c r="I25" s="168">
        <v>25000</v>
      </c>
    </row>
    <row r="26" spans="1:9" x14ac:dyDescent="0.2">
      <c r="A26" s="212" t="s">
        <v>18</v>
      </c>
      <c r="B26" s="71">
        <v>7113</v>
      </c>
      <c r="C26" s="51">
        <v>5545</v>
      </c>
      <c r="D26" s="72">
        <v>5093</v>
      </c>
      <c r="E26" s="52">
        <v>6600</v>
      </c>
      <c r="F26" s="52">
        <v>6798</v>
      </c>
      <c r="G26" s="52">
        <v>7001.9400000000005</v>
      </c>
      <c r="H26" s="52">
        <v>7211.9982000000009</v>
      </c>
      <c r="I26" s="85">
        <v>7428.3581460000014</v>
      </c>
    </row>
    <row r="27" spans="1:9" x14ac:dyDescent="0.2">
      <c r="A27" s="212" t="s">
        <v>19</v>
      </c>
      <c r="B27" s="71">
        <v>0</v>
      </c>
      <c r="C27" s="51">
        <v>0</v>
      </c>
      <c r="D27" s="72">
        <v>0</v>
      </c>
      <c r="E27" s="91">
        <v>0</v>
      </c>
      <c r="F27" s="52">
        <v>0</v>
      </c>
      <c r="G27" s="52">
        <v>0</v>
      </c>
      <c r="H27" s="52">
        <v>0</v>
      </c>
      <c r="I27" s="85">
        <v>0</v>
      </c>
    </row>
    <row r="28" spans="1:9" x14ac:dyDescent="0.2">
      <c r="A28" s="212" t="s">
        <v>20</v>
      </c>
      <c r="B28" s="73">
        <v>1597984</v>
      </c>
      <c r="C28" s="53">
        <v>1538682</v>
      </c>
      <c r="D28" s="74">
        <f>SUM(D19:D27)</f>
        <v>1771526.56</v>
      </c>
      <c r="E28" s="86">
        <f>SUM(E19:E27)</f>
        <v>1599727</v>
      </c>
      <c r="F28" s="54">
        <f t="shared" ref="F28:H28" si="3">SUM(F19:F27)</f>
        <v>1705277.9741176469</v>
      </c>
      <c r="G28" s="54">
        <f t="shared" si="3"/>
        <v>1737285.0605176473</v>
      </c>
      <c r="H28" s="54">
        <f t="shared" si="3"/>
        <v>1770088.8453496471</v>
      </c>
      <c r="I28" s="87">
        <f t="shared" ref="I28" si="4">SUM(I19:I27)</f>
        <v>1801351.1987812067</v>
      </c>
    </row>
    <row r="29" spans="1:9" ht="12" customHeight="1" x14ac:dyDescent="0.2">
      <c r="A29" s="212"/>
      <c r="B29" s="73"/>
      <c r="C29" s="53"/>
      <c r="D29" s="74"/>
      <c r="E29" s="86"/>
      <c r="F29" s="54"/>
      <c r="G29" s="54"/>
      <c r="H29" s="54"/>
      <c r="I29" s="87"/>
    </row>
    <row r="30" spans="1:9" ht="12" customHeight="1" x14ac:dyDescent="0.2">
      <c r="A30" s="212" t="s">
        <v>21</v>
      </c>
      <c r="B30" s="73"/>
      <c r="C30" s="53"/>
      <c r="D30" s="74"/>
      <c r="E30" s="86"/>
      <c r="F30" s="54"/>
      <c r="G30" s="54"/>
      <c r="H30" s="54"/>
      <c r="I30" s="87"/>
    </row>
    <row r="31" spans="1:9" ht="12" customHeight="1" x14ac:dyDescent="0.2">
      <c r="A31" s="212" t="s">
        <v>11</v>
      </c>
      <c r="B31" s="73">
        <v>-339235.41999999993</v>
      </c>
      <c r="C31" s="53">
        <v>-418296</v>
      </c>
      <c r="D31" s="74">
        <f t="shared" ref="D31" si="5">+D17-D28</f>
        <v>-522697.84000000008</v>
      </c>
      <c r="E31" s="86">
        <f t="shared" ref="E31:H31" si="6">+E17-E28</f>
        <v>-125090</v>
      </c>
      <c r="F31" s="54">
        <f t="shared" si="6"/>
        <v>13774.378823529463</v>
      </c>
      <c r="G31" s="54">
        <f t="shared" si="6"/>
        <v>-17273.207576470915</v>
      </c>
      <c r="H31" s="54">
        <f t="shared" si="6"/>
        <v>-49107.897408470744</v>
      </c>
      <c r="I31" s="87">
        <f t="shared" ref="I31" si="7">+I17-I28</f>
        <v>-79391.464890030446</v>
      </c>
    </row>
    <row r="32" spans="1:9" x14ac:dyDescent="0.2">
      <c r="A32" s="212"/>
      <c r="B32" s="209"/>
      <c r="C32" s="61"/>
      <c r="D32" s="210"/>
      <c r="F32" s="199"/>
      <c r="H32" s="199"/>
      <c r="I32" s="198"/>
    </row>
    <row r="33" spans="1:9" ht="12" customHeight="1" x14ac:dyDescent="0.2">
      <c r="A33" s="213" t="s">
        <v>22</v>
      </c>
      <c r="B33" s="76"/>
      <c r="C33" s="55"/>
      <c r="D33" s="75"/>
      <c r="E33" s="88"/>
      <c r="F33" s="56"/>
      <c r="G33" s="56"/>
      <c r="H33" s="56"/>
      <c r="I33" s="89"/>
    </row>
    <row r="34" spans="1:9" ht="12" customHeight="1" x14ac:dyDescent="0.2">
      <c r="A34" s="212" t="s">
        <v>23</v>
      </c>
      <c r="B34" s="69">
        <v>613274</v>
      </c>
      <c r="C34" s="49">
        <v>688762</v>
      </c>
      <c r="D34" s="70">
        <v>907669</v>
      </c>
      <c r="E34" s="171">
        <v>324098</v>
      </c>
      <c r="F34" s="50">
        <v>324098</v>
      </c>
      <c r="G34" s="50">
        <v>324098</v>
      </c>
      <c r="H34" s="50">
        <v>324098</v>
      </c>
      <c r="I34" s="200">
        <v>324098</v>
      </c>
    </row>
    <row r="35" spans="1:9" ht="12" customHeight="1" x14ac:dyDescent="0.2">
      <c r="A35" s="212" t="s">
        <v>24</v>
      </c>
      <c r="B35" s="71">
        <v>0</v>
      </c>
      <c r="C35" s="51">
        <v>0</v>
      </c>
      <c r="D35" s="72">
        <v>0</v>
      </c>
      <c r="E35" s="84">
        <v>0</v>
      </c>
      <c r="F35" s="52">
        <v>0</v>
      </c>
      <c r="G35" s="52">
        <v>0</v>
      </c>
      <c r="H35" s="52">
        <v>0</v>
      </c>
      <c r="I35" s="85">
        <v>0</v>
      </c>
    </row>
    <row r="36" spans="1:9" ht="12" customHeight="1" x14ac:dyDescent="0.2">
      <c r="A36" s="212" t="s">
        <v>25</v>
      </c>
      <c r="B36" s="71">
        <v>0</v>
      </c>
      <c r="C36" s="51">
        <v>0</v>
      </c>
      <c r="D36" s="72">
        <v>0</v>
      </c>
      <c r="E36" s="84">
        <v>0</v>
      </c>
      <c r="F36" s="52">
        <v>0</v>
      </c>
      <c r="G36" s="52">
        <v>0</v>
      </c>
      <c r="H36" s="52">
        <v>0</v>
      </c>
      <c r="I36" s="85">
        <v>0</v>
      </c>
    </row>
    <row r="37" spans="1:9" ht="12" customHeight="1" x14ac:dyDescent="0.2">
      <c r="A37" s="212" t="s">
        <v>26</v>
      </c>
      <c r="B37" s="71">
        <v>0</v>
      </c>
      <c r="C37" s="51">
        <v>0</v>
      </c>
      <c r="D37" s="72">
        <v>0</v>
      </c>
      <c r="E37" s="84">
        <v>0</v>
      </c>
      <c r="F37" s="52">
        <v>0</v>
      </c>
      <c r="G37" s="52">
        <v>0</v>
      </c>
      <c r="H37" s="52">
        <v>0</v>
      </c>
      <c r="I37" s="85">
        <v>0</v>
      </c>
    </row>
    <row r="38" spans="1:9" ht="12" customHeight="1" x14ac:dyDescent="0.2">
      <c r="A38" s="212" t="s">
        <v>27</v>
      </c>
      <c r="B38" s="71">
        <v>0</v>
      </c>
      <c r="C38" s="51">
        <v>0</v>
      </c>
      <c r="D38" s="72">
        <v>0</v>
      </c>
      <c r="E38" s="84">
        <v>0</v>
      </c>
      <c r="F38" s="52">
        <v>0</v>
      </c>
      <c r="G38" s="52">
        <v>0</v>
      </c>
      <c r="H38" s="52">
        <v>0</v>
      </c>
      <c r="I38" s="85">
        <v>0</v>
      </c>
    </row>
    <row r="39" spans="1:9" ht="12" customHeight="1" x14ac:dyDescent="0.2">
      <c r="A39" s="212" t="s">
        <v>28</v>
      </c>
      <c r="B39" s="71">
        <v>0</v>
      </c>
      <c r="C39" s="51">
        <v>0</v>
      </c>
      <c r="D39" s="72">
        <v>0</v>
      </c>
      <c r="E39" s="84">
        <v>0</v>
      </c>
      <c r="F39" s="52">
        <v>0</v>
      </c>
      <c r="G39" s="52"/>
      <c r="H39" s="52">
        <v>0</v>
      </c>
      <c r="I39" s="85">
        <v>0</v>
      </c>
    </row>
    <row r="40" spans="1:9" ht="12" customHeight="1" x14ac:dyDescent="0.2">
      <c r="A40" s="212" t="s">
        <v>29</v>
      </c>
      <c r="B40" s="71">
        <v>0</v>
      </c>
      <c r="C40" s="51">
        <v>0</v>
      </c>
      <c r="D40" s="72">
        <v>0</v>
      </c>
      <c r="E40" s="84">
        <v>0</v>
      </c>
      <c r="F40" s="52">
        <v>0</v>
      </c>
      <c r="G40" s="52">
        <v>0</v>
      </c>
      <c r="H40" s="52">
        <v>0</v>
      </c>
      <c r="I40" s="85">
        <v>0</v>
      </c>
    </row>
    <row r="41" spans="1:9" ht="12" customHeight="1" x14ac:dyDescent="0.2">
      <c r="A41" s="212" t="s">
        <v>30</v>
      </c>
      <c r="B41" s="71">
        <v>0</v>
      </c>
      <c r="C41" s="51">
        <v>0</v>
      </c>
      <c r="D41" s="72">
        <v>0</v>
      </c>
      <c r="E41" s="84">
        <v>0</v>
      </c>
      <c r="F41" s="52">
        <v>0</v>
      </c>
      <c r="G41" s="52">
        <v>0</v>
      </c>
      <c r="H41" s="52">
        <v>0</v>
      </c>
      <c r="I41" s="85">
        <v>0</v>
      </c>
    </row>
    <row r="42" spans="1:9" ht="12" customHeight="1" x14ac:dyDescent="0.2">
      <c r="A42" s="212" t="s">
        <v>31</v>
      </c>
      <c r="B42" s="71">
        <v>0</v>
      </c>
      <c r="C42" s="51">
        <v>0</v>
      </c>
      <c r="D42" s="72">
        <v>0</v>
      </c>
      <c r="E42" s="84">
        <v>0</v>
      </c>
      <c r="F42" s="52">
        <v>0</v>
      </c>
      <c r="G42" s="52">
        <v>0</v>
      </c>
      <c r="H42" s="52">
        <v>0</v>
      </c>
      <c r="I42" s="85">
        <v>0</v>
      </c>
    </row>
    <row r="43" spans="1:9" ht="12" customHeight="1" x14ac:dyDescent="0.2">
      <c r="A43" s="212" t="s">
        <v>32</v>
      </c>
      <c r="B43" s="71">
        <v>0</v>
      </c>
      <c r="C43" s="51">
        <v>0</v>
      </c>
      <c r="D43" s="72">
        <v>0</v>
      </c>
      <c r="E43" s="84">
        <v>0</v>
      </c>
      <c r="F43" s="52">
        <v>0</v>
      </c>
      <c r="G43" s="52">
        <v>0</v>
      </c>
      <c r="H43" s="52">
        <v>0</v>
      </c>
      <c r="I43" s="85">
        <v>0</v>
      </c>
    </row>
    <row r="44" spans="1:9" ht="12" customHeight="1" x14ac:dyDescent="0.2">
      <c r="A44" s="212" t="s">
        <v>33</v>
      </c>
      <c r="B44" s="73">
        <v>613274</v>
      </c>
      <c r="C44" s="53">
        <v>688762</v>
      </c>
      <c r="D44" s="74">
        <f t="shared" ref="D44" si="8">SUM(D33:D43)</f>
        <v>907669</v>
      </c>
      <c r="E44" s="232">
        <f t="shared" ref="E44:H44" si="9">SUM(E33:E43)</f>
        <v>324098</v>
      </c>
      <c r="F44" s="54">
        <f t="shared" si="9"/>
        <v>324098</v>
      </c>
      <c r="G44" s="54">
        <f t="shared" si="9"/>
        <v>324098</v>
      </c>
      <c r="H44" s="54">
        <f t="shared" si="9"/>
        <v>324098</v>
      </c>
      <c r="I44" s="87">
        <f t="shared" ref="I44" si="10">SUM(I33:I43)</f>
        <v>324098</v>
      </c>
    </row>
    <row r="45" spans="1:9" ht="12" customHeight="1" x14ac:dyDescent="0.2">
      <c r="A45" s="212"/>
      <c r="B45" s="77"/>
      <c r="C45" s="58"/>
      <c r="D45" s="78"/>
      <c r="E45" s="93"/>
      <c r="F45" s="59"/>
      <c r="G45" s="59"/>
      <c r="H45" s="59"/>
      <c r="I45" s="94"/>
    </row>
    <row r="46" spans="1:9" ht="12" hidden="1" customHeight="1" x14ac:dyDescent="0.2">
      <c r="A46" s="7"/>
      <c r="B46" s="77"/>
      <c r="C46" s="58"/>
      <c r="D46" s="78"/>
      <c r="E46" s="93"/>
      <c r="F46" s="59"/>
      <c r="G46" s="59"/>
      <c r="H46" s="59"/>
      <c r="I46" s="94"/>
    </row>
    <row r="47" spans="1:9" ht="12" customHeight="1" x14ac:dyDescent="0.2">
      <c r="A47" s="7" t="s">
        <v>34</v>
      </c>
      <c r="B47" s="77"/>
      <c r="C47" s="58"/>
      <c r="D47" s="78"/>
      <c r="E47" s="93"/>
      <c r="F47" s="59"/>
      <c r="G47" s="59"/>
      <c r="H47" s="59"/>
      <c r="I47" s="94"/>
    </row>
    <row r="48" spans="1:9" ht="12" customHeight="1" x14ac:dyDescent="0.2">
      <c r="A48" s="7" t="s">
        <v>35</v>
      </c>
      <c r="B48" s="77"/>
      <c r="C48" s="58"/>
      <c r="D48" s="78"/>
      <c r="E48" s="93"/>
      <c r="F48" s="59"/>
      <c r="G48" s="59"/>
      <c r="H48" s="59"/>
      <c r="I48" s="94"/>
    </row>
    <row r="49" spans="1:9" ht="12" customHeight="1" x14ac:dyDescent="0.2">
      <c r="A49" s="7" t="s">
        <v>36</v>
      </c>
      <c r="B49" s="77">
        <v>274038.58000000007</v>
      </c>
      <c r="C49" s="58">
        <v>270466</v>
      </c>
      <c r="D49" s="78">
        <f t="shared" ref="D49" si="11">+D31+D44</f>
        <v>384971.15999999992</v>
      </c>
      <c r="E49" s="93">
        <f t="shared" ref="E49:H49" si="12">+E31+E44</f>
        <v>199008</v>
      </c>
      <c r="F49" s="59">
        <f t="shared" si="12"/>
        <v>337872.37882352946</v>
      </c>
      <c r="G49" s="59">
        <f t="shared" si="12"/>
        <v>306824.79242352908</v>
      </c>
      <c r="H49" s="59">
        <f t="shared" si="12"/>
        <v>274990.10259152926</v>
      </c>
      <c r="I49" s="94">
        <f t="shared" ref="I49" si="13">+I31+I44</f>
        <v>244706.53510996955</v>
      </c>
    </row>
    <row r="50" spans="1:9" ht="12" customHeight="1" x14ac:dyDescent="0.2">
      <c r="A50" s="7"/>
      <c r="B50" s="77"/>
      <c r="C50" s="58"/>
      <c r="D50" s="78"/>
      <c r="E50" s="93"/>
      <c r="F50" s="59"/>
      <c r="G50" s="59"/>
      <c r="H50" s="59"/>
      <c r="I50" s="94"/>
    </row>
    <row r="51" spans="1:9" ht="12" customHeight="1" x14ac:dyDescent="0.2">
      <c r="A51" s="7" t="s">
        <v>37</v>
      </c>
      <c r="B51" s="77">
        <v>386796.34999999986</v>
      </c>
      <c r="C51" s="58">
        <v>660834.92999999993</v>
      </c>
      <c r="D51" s="78">
        <f>C53</f>
        <v>931300.92999999993</v>
      </c>
      <c r="E51" s="93">
        <f t="shared" ref="E51:H51" si="14">D53</f>
        <v>1316272.0899999999</v>
      </c>
      <c r="F51" s="59">
        <f t="shared" si="14"/>
        <v>1515280.0899999999</v>
      </c>
      <c r="G51" s="59">
        <f t="shared" si="14"/>
        <v>1853152.4688235293</v>
      </c>
      <c r="H51" s="59">
        <f t="shared" si="14"/>
        <v>2159977.2612470584</v>
      </c>
      <c r="I51" s="94">
        <f>H53</f>
        <v>2434967.3638385879</v>
      </c>
    </row>
    <row r="52" spans="1:9" ht="12" customHeight="1" x14ac:dyDescent="0.2">
      <c r="A52" s="7"/>
      <c r="B52" s="77"/>
      <c r="C52" s="58"/>
      <c r="D52" s="78"/>
      <c r="E52" s="93"/>
      <c r="F52" s="59"/>
      <c r="G52" s="59"/>
      <c r="H52" s="59"/>
      <c r="I52" s="94"/>
    </row>
    <row r="53" spans="1:9" ht="12" customHeight="1" thickBot="1" x14ac:dyDescent="0.25">
      <c r="A53" s="7" t="s">
        <v>38</v>
      </c>
      <c r="B53" s="79">
        <v>660834.92999999993</v>
      </c>
      <c r="C53" s="80">
        <v>931300.92999999993</v>
      </c>
      <c r="D53" s="81">
        <f t="shared" ref="D53:H53" si="15">+D49+D51</f>
        <v>1316272.0899999999</v>
      </c>
      <c r="E53" s="95">
        <f t="shared" si="15"/>
        <v>1515280.0899999999</v>
      </c>
      <c r="F53" s="96">
        <f t="shared" si="15"/>
        <v>1853152.4688235293</v>
      </c>
      <c r="G53" s="96">
        <f t="shared" si="15"/>
        <v>2159977.2612470584</v>
      </c>
      <c r="H53" s="96">
        <f t="shared" si="15"/>
        <v>2434967.3638385879</v>
      </c>
      <c r="I53" s="97">
        <f t="shared" ref="I53" si="16">+I49+I51</f>
        <v>2679673.8989485577</v>
      </c>
    </row>
    <row r="54" spans="1:9" ht="12" customHeight="1" x14ac:dyDescent="0.2">
      <c r="A54" s="7"/>
      <c r="B54" s="26"/>
      <c r="C54" s="26"/>
      <c r="D54" s="26"/>
      <c r="E54" s="26"/>
      <c r="F54" s="26"/>
      <c r="G54" s="26"/>
      <c r="H54" s="26"/>
      <c r="I54" s="26"/>
    </row>
    <row r="55" spans="1:9" ht="12" hidden="1" customHeight="1" x14ac:dyDescent="0.2">
      <c r="A55" s="23" t="s">
        <v>39</v>
      </c>
      <c r="B55" s="25">
        <v>0</v>
      </c>
      <c r="C55" s="25">
        <v>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</row>
    <row r="56" spans="1:9" ht="12" hidden="1" customHeight="1" x14ac:dyDescent="0.2">
      <c r="A56" s="23"/>
      <c r="B56" s="25">
        <v>0</v>
      </c>
      <c r="C56" s="25">
        <v>0</v>
      </c>
      <c r="D56" s="25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</row>
    <row r="57" spans="1:9" ht="12" hidden="1" customHeight="1" x14ac:dyDescent="0.2">
      <c r="A57" s="7" t="s">
        <v>40</v>
      </c>
      <c r="B57" s="27">
        <v>0</v>
      </c>
      <c r="C57" s="25">
        <v>0</v>
      </c>
      <c r="D57" s="25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</row>
    <row r="58" spans="1:9" ht="12" hidden="1" customHeight="1" x14ac:dyDescent="0.2">
      <c r="A58" s="7" t="s">
        <v>41</v>
      </c>
      <c r="B58" s="27">
        <v>0</v>
      </c>
      <c r="C58" s="25">
        <v>0</v>
      </c>
      <c r="D58" s="25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</row>
    <row r="59" spans="1:9" hidden="1" x14ac:dyDescent="0.2">
      <c r="A59" s="7" t="s">
        <v>42</v>
      </c>
      <c r="B59" s="27">
        <v>0</v>
      </c>
      <c r="C59" s="25">
        <v>0</v>
      </c>
      <c r="D59" s="25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</row>
    <row r="60" spans="1:9" hidden="1" x14ac:dyDescent="0.2">
      <c r="A60" s="7" t="s">
        <v>43</v>
      </c>
      <c r="B60" s="27">
        <v>0</v>
      </c>
      <c r="C60" s="25">
        <v>0</v>
      </c>
      <c r="D60" s="25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</row>
    <row r="61" spans="1:9" hidden="1" x14ac:dyDescent="0.2">
      <c r="A61" s="7" t="s">
        <v>44</v>
      </c>
      <c r="B61" s="27">
        <v>0</v>
      </c>
      <c r="C61" s="25">
        <v>0</v>
      </c>
      <c r="D61" s="25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</row>
    <row r="62" spans="1:9" hidden="1" x14ac:dyDescent="0.2">
      <c r="A62" s="7" t="s">
        <v>45</v>
      </c>
      <c r="B62" s="27">
        <v>0</v>
      </c>
      <c r="C62" s="25">
        <v>0</v>
      </c>
      <c r="D62" s="25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</row>
    <row r="63" spans="1:9" ht="12.75" x14ac:dyDescent="0.2">
      <c r="A63" s="7"/>
      <c r="B63" s="29"/>
      <c r="C63" s="30"/>
      <c r="D63" s="211"/>
      <c r="E63" s="29"/>
      <c r="F63" s="29"/>
      <c r="G63" s="29"/>
      <c r="H63" s="29"/>
      <c r="I63" s="29"/>
    </row>
    <row r="64" spans="1:9" ht="15.75" thickBot="1" x14ac:dyDescent="0.3">
      <c r="A64" s="66" t="s">
        <v>46</v>
      </c>
      <c r="B64" s="29"/>
      <c r="C64" s="30"/>
      <c r="D64" s="26"/>
      <c r="E64" s="29"/>
      <c r="F64" s="29"/>
      <c r="G64" s="29"/>
      <c r="H64" s="29"/>
      <c r="I64" s="29"/>
    </row>
    <row r="65" spans="1:9" s="31" customFormat="1" ht="13.5" customHeight="1" thickBot="1" x14ac:dyDescent="0.25">
      <c r="A65" s="23"/>
      <c r="B65" s="214" t="s">
        <v>2</v>
      </c>
      <c r="C65" s="215"/>
      <c r="D65" s="216"/>
      <c r="E65" s="217" t="s">
        <v>3</v>
      </c>
      <c r="F65" s="218"/>
      <c r="G65" s="218"/>
      <c r="H65" s="218"/>
      <c r="I65" s="219"/>
    </row>
    <row r="66" spans="1:9" x14ac:dyDescent="0.2">
      <c r="A66" s="7"/>
      <c r="B66" s="11" t="s">
        <v>4</v>
      </c>
      <c r="C66" s="12" t="s">
        <v>4</v>
      </c>
      <c r="D66" s="13" t="s">
        <v>4</v>
      </c>
      <c r="E66" s="14" t="s">
        <v>4</v>
      </c>
      <c r="F66" s="15" t="s">
        <v>4</v>
      </c>
      <c r="G66" s="15" t="s">
        <v>4</v>
      </c>
      <c r="H66" s="15" t="s">
        <v>4</v>
      </c>
      <c r="I66" s="16" t="s">
        <v>4</v>
      </c>
    </row>
    <row r="67" spans="1:9" x14ac:dyDescent="0.2">
      <c r="A67" s="23" t="s">
        <v>47</v>
      </c>
      <c r="B67" s="17">
        <f>B11</f>
        <v>2022</v>
      </c>
      <c r="C67" s="18">
        <f t="shared" ref="C67:H67" si="17">C11</f>
        <v>2023</v>
      </c>
      <c r="D67" s="19">
        <f t="shared" si="17"/>
        <v>2024</v>
      </c>
      <c r="E67" s="166">
        <f t="shared" si="17"/>
        <v>2025</v>
      </c>
      <c r="F67" s="20">
        <f t="shared" si="17"/>
        <v>2026</v>
      </c>
      <c r="G67" s="21">
        <f t="shared" si="17"/>
        <v>2027</v>
      </c>
      <c r="H67" s="21">
        <f t="shared" si="17"/>
        <v>2028</v>
      </c>
      <c r="I67" s="22">
        <f t="shared" ref="I67" si="18">I11</f>
        <v>2029</v>
      </c>
    </row>
    <row r="68" spans="1:9" x14ac:dyDescent="0.2">
      <c r="A68" s="7" t="s">
        <v>77</v>
      </c>
      <c r="B68" s="98">
        <v>114</v>
      </c>
      <c r="C68" s="44">
        <v>100</v>
      </c>
      <c r="D68" s="99">
        <v>80</v>
      </c>
      <c r="E68" s="45">
        <v>85</v>
      </c>
      <c r="F68" s="45">
        <v>100</v>
      </c>
      <c r="G68" s="45">
        <v>100</v>
      </c>
      <c r="H68" s="45">
        <v>100</v>
      </c>
      <c r="I68" s="197">
        <v>100</v>
      </c>
    </row>
    <row r="69" spans="1:9" x14ac:dyDescent="0.2">
      <c r="A69" s="7" t="s">
        <v>48</v>
      </c>
      <c r="B69" s="162">
        <v>8</v>
      </c>
      <c r="C69" s="164">
        <v>8</v>
      </c>
      <c r="D69" s="100">
        <v>7</v>
      </c>
      <c r="E69" s="46">
        <v>7</v>
      </c>
      <c r="F69" s="46">
        <v>8</v>
      </c>
      <c r="G69" s="46">
        <v>8</v>
      </c>
      <c r="H69" s="46">
        <v>8</v>
      </c>
      <c r="I69" s="160">
        <v>8</v>
      </c>
    </row>
    <row r="70" spans="1:9" x14ac:dyDescent="0.2">
      <c r="A70" s="7" t="s">
        <v>49</v>
      </c>
      <c r="B70" s="162">
        <v>4</v>
      </c>
      <c r="C70" s="164">
        <v>3</v>
      </c>
      <c r="D70" s="100">
        <v>3</v>
      </c>
      <c r="E70" s="46">
        <v>3</v>
      </c>
      <c r="F70" s="46">
        <v>3</v>
      </c>
      <c r="G70" s="46">
        <v>3</v>
      </c>
      <c r="H70" s="46">
        <v>3</v>
      </c>
      <c r="I70" s="160">
        <v>3</v>
      </c>
    </row>
    <row r="71" spans="1:9" ht="12.75" thickBot="1" x14ac:dyDescent="0.25">
      <c r="A71" s="7" t="s">
        <v>50</v>
      </c>
      <c r="B71" s="163">
        <v>0</v>
      </c>
      <c r="C71" s="165">
        <v>0</v>
      </c>
      <c r="D71" s="101">
        <v>0</v>
      </c>
      <c r="E71" s="102">
        <v>0</v>
      </c>
      <c r="F71" s="102">
        <v>0</v>
      </c>
      <c r="G71" s="102">
        <v>0</v>
      </c>
      <c r="H71" s="102">
        <v>0</v>
      </c>
      <c r="I71" s="190">
        <v>0</v>
      </c>
    </row>
    <row r="72" spans="1:9" x14ac:dyDescent="0.2">
      <c r="A72" s="7"/>
      <c r="B72" s="42"/>
      <c r="C72" s="32"/>
      <c r="D72" s="32"/>
      <c r="E72" s="33"/>
      <c r="F72" s="33"/>
      <c r="G72" s="34"/>
      <c r="H72" s="34"/>
      <c r="I72" s="35"/>
    </row>
    <row r="73" spans="1:9" ht="12.75" thickBot="1" x14ac:dyDescent="0.25">
      <c r="A73" s="23" t="s">
        <v>51</v>
      </c>
      <c r="B73" s="42"/>
      <c r="C73" s="32"/>
      <c r="D73" s="32"/>
      <c r="E73" s="33"/>
      <c r="F73" s="33"/>
      <c r="G73" s="34"/>
      <c r="H73" s="34"/>
      <c r="I73" s="35"/>
    </row>
    <row r="74" spans="1:9" x14ac:dyDescent="0.2">
      <c r="A74" s="7" t="s">
        <v>52</v>
      </c>
      <c r="B74" s="148">
        <v>62700</v>
      </c>
      <c r="C74" s="149">
        <v>62700</v>
      </c>
      <c r="D74" s="150">
        <v>62700</v>
      </c>
      <c r="E74" s="151">
        <v>75540</v>
      </c>
      <c r="F74" s="152">
        <v>77050.8</v>
      </c>
      <c r="G74" s="152">
        <v>78591.816000000006</v>
      </c>
      <c r="H74" s="152">
        <v>80163.652320000008</v>
      </c>
      <c r="I74" s="153">
        <v>81766.925366400013</v>
      </c>
    </row>
    <row r="75" spans="1:9" x14ac:dyDescent="0.2">
      <c r="A75" s="7" t="s">
        <v>53</v>
      </c>
      <c r="B75" s="141">
        <v>27682</v>
      </c>
      <c r="C75" s="142">
        <v>17590</v>
      </c>
      <c r="D75" s="143">
        <v>15065</v>
      </c>
      <c r="E75" s="144">
        <v>16200</v>
      </c>
      <c r="F75" s="145">
        <v>16686</v>
      </c>
      <c r="G75" s="145">
        <v>17186.580000000002</v>
      </c>
      <c r="H75" s="145">
        <v>17702.1774</v>
      </c>
      <c r="I75" s="146">
        <v>18056.220948000002</v>
      </c>
    </row>
    <row r="76" spans="1:9" x14ac:dyDescent="0.2">
      <c r="A76" s="7" t="s">
        <v>54</v>
      </c>
      <c r="B76" s="141">
        <v>43940</v>
      </c>
      <c r="C76" s="142">
        <v>86965</v>
      </c>
      <c r="D76" s="143">
        <v>122982.56</v>
      </c>
      <c r="E76" s="144">
        <v>86860</v>
      </c>
      <c r="F76" s="145">
        <v>89465.8</v>
      </c>
      <c r="G76" s="145">
        <v>92149.774000000005</v>
      </c>
      <c r="H76" s="145">
        <v>94914.267220000009</v>
      </c>
      <c r="I76" s="146">
        <v>96812.552564400015</v>
      </c>
    </row>
    <row r="77" spans="1:9" x14ac:dyDescent="0.2">
      <c r="A77" s="7" t="s">
        <v>55</v>
      </c>
      <c r="B77" s="141">
        <v>5608</v>
      </c>
      <c r="C77" s="142">
        <v>7609</v>
      </c>
      <c r="D77" s="143">
        <v>11422</v>
      </c>
      <c r="E77" s="144">
        <v>7500</v>
      </c>
      <c r="F77" s="145">
        <v>7725</v>
      </c>
      <c r="G77" s="145">
        <v>7956.75</v>
      </c>
      <c r="H77" s="145">
        <v>8195.4524999999994</v>
      </c>
      <c r="I77" s="146">
        <v>8359.3615499999996</v>
      </c>
    </row>
    <row r="78" spans="1:9" x14ac:dyDescent="0.2">
      <c r="A78" s="7" t="s">
        <v>56</v>
      </c>
      <c r="B78" s="141">
        <v>195157</v>
      </c>
      <c r="C78" s="142">
        <v>201371</v>
      </c>
      <c r="D78" s="143">
        <v>205911</v>
      </c>
      <c r="E78" s="144">
        <v>250142</v>
      </c>
      <c r="F78" s="144">
        <v>292158.42352941172</v>
      </c>
      <c r="G78" s="144">
        <v>292158.42352941172</v>
      </c>
      <c r="H78" s="144">
        <v>292158.42352941172</v>
      </c>
      <c r="I78" s="146">
        <v>292158.42352941172</v>
      </c>
    </row>
    <row r="79" spans="1:9" x14ac:dyDescent="0.2">
      <c r="A79" s="7" t="s">
        <v>57</v>
      </c>
      <c r="B79" s="141">
        <v>33389</v>
      </c>
      <c r="C79" s="142">
        <v>31550</v>
      </c>
      <c r="D79" s="143">
        <v>35640</v>
      </c>
      <c r="E79" s="144">
        <v>41389</v>
      </c>
      <c r="F79" s="144">
        <v>48693.070588235292</v>
      </c>
      <c r="G79" s="144">
        <v>48693.070588235292</v>
      </c>
      <c r="H79" s="144">
        <v>48693.070588235292</v>
      </c>
      <c r="I79" s="146">
        <v>48693.070588235292</v>
      </c>
    </row>
    <row r="80" spans="1:9" x14ac:dyDescent="0.2">
      <c r="A80" s="7" t="s">
        <v>58</v>
      </c>
      <c r="B80" s="141">
        <v>45451</v>
      </c>
      <c r="C80" s="142">
        <v>44614</v>
      </c>
      <c r="D80" s="143">
        <v>44611</v>
      </c>
      <c r="E80" s="144">
        <v>42800</v>
      </c>
      <c r="F80" s="145">
        <v>44084</v>
      </c>
      <c r="G80" s="145">
        <v>45406.520000000004</v>
      </c>
      <c r="H80" s="145">
        <v>46768.715600000003</v>
      </c>
      <c r="I80" s="146">
        <v>47704.089912000003</v>
      </c>
    </row>
    <row r="81" spans="1:9" x14ac:dyDescent="0.2">
      <c r="A81" s="7" t="s">
        <v>59</v>
      </c>
      <c r="B81" s="141">
        <v>0</v>
      </c>
      <c r="C81" s="142">
        <v>0</v>
      </c>
      <c r="D81" s="143">
        <v>0</v>
      </c>
      <c r="E81" s="144">
        <v>0</v>
      </c>
      <c r="F81" s="144">
        <v>0</v>
      </c>
      <c r="G81" s="144">
        <v>0</v>
      </c>
      <c r="H81" s="144">
        <v>0</v>
      </c>
      <c r="I81" s="146">
        <v>0</v>
      </c>
    </row>
    <row r="82" spans="1:9" x14ac:dyDescent="0.2">
      <c r="A82" s="7" t="s">
        <v>60</v>
      </c>
      <c r="B82" s="141">
        <v>2500</v>
      </c>
      <c r="C82" s="142">
        <v>1285</v>
      </c>
      <c r="D82" s="143">
        <v>1283</v>
      </c>
      <c r="E82" s="144">
        <v>2500</v>
      </c>
      <c r="F82" s="145">
        <v>2575</v>
      </c>
      <c r="G82" s="145">
        <v>2652.25</v>
      </c>
      <c r="H82" s="145">
        <v>2731.8175000000001</v>
      </c>
      <c r="I82" s="146">
        <v>2786.4538500000003</v>
      </c>
    </row>
    <row r="83" spans="1:9" x14ac:dyDescent="0.2">
      <c r="A83" s="7" t="s">
        <v>61</v>
      </c>
      <c r="B83" s="141">
        <v>35140</v>
      </c>
      <c r="C83" s="142">
        <v>46000</v>
      </c>
      <c r="D83" s="143">
        <v>46000</v>
      </c>
      <c r="E83" s="144">
        <v>35000</v>
      </c>
      <c r="F83" s="145">
        <v>36050</v>
      </c>
      <c r="G83" s="145">
        <v>37131.5</v>
      </c>
      <c r="H83" s="145">
        <v>38245.445</v>
      </c>
      <c r="I83" s="146">
        <v>39010.353900000002</v>
      </c>
    </row>
    <row r="84" spans="1:9" x14ac:dyDescent="0.2">
      <c r="A84" s="7" t="s">
        <v>62</v>
      </c>
      <c r="B84" s="141">
        <v>21593</v>
      </c>
      <c r="C84" s="142">
        <v>26370</v>
      </c>
      <c r="D84" s="143">
        <v>17634</v>
      </c>
      <c r="E84" s="144">
        <v>25000</v>
      </c>
      <c r="F84" s="145">
        <v>25750</v>
      </c>
      <c r="G84" s="145">
        <v>26522.5</v>
      </c>
      <c r="H84" s="145">
        <v>27318.174999999999</v>
      </c>
      <c r="I84" s="146">
        <v>27864.538499999999</v>
      </c>
    </row>
    <row r="85" spans="1:9" x14ac:dyDescent="0.2">
      <c r="A85" s="7" t="s">
        <v>63</v>
      </c>
      <c r="B85" s="141">
        <v>86349</v>
      </c>
      <c r="C85" s="142">
        <v>91076</v>
      </c>
      <c r="D85" s="143">
        <v>142682</v>
      </c>
      <c r="E85" s="144">
        <v>99193</v>
      </c>
      <c r="F85" s="145">
        <v>102168.79000000001</v>
      </c>
      <c r="G85" s="145">
        <v>105233.85370000001</v>
      </c>
      <c r="H85" s="145">
        <v>108390.86931100002</v>
      </c>
      <c r="I85" s="146">
        <v>111642.59539033003</v>
      </c>
    </row>
    <row r="86" spans="1:9" x14ac:dyDescent="0.2">
      <c r="A86" s="7" t="s">
        <v>74</v>
      </c>
      <c r="B86" s="147">
        <v>578350</v>
      </c>
      <c r="C86" s="142">
        <v>481811</v>
      </c>
      <c r="D86" s="143">
        <v>412987</v>
      </c>
      <c r="E86" s="144">
        <v>525530</v>
      </c>
      <c r="F86" s="145">
        <v>536040.6</v>
      </c>
      <c r="G86" s="145">
        <v>546761.41200000001</v>
      </c>
      <c r="H86" s="145">
        <v>557696.64023999998</v>
      </c>
      <c r="I86" s="146">
        <v>568850.57304479997</v>
      </c>
    </row>
    <row r="87" spans="1:9" x14ac:dyDescent="0.2">
      <c r="A87" s="7" t="s">
        <v>75</v>
      </c>
      <c r="B87" s="147">
        <v>182637</v>
      </c>
      <c r="C87" s="142">
        <v>159305</v>
      </c>
      <c r="D87" s="143">
        <v>152749</v>
      </c>
      <c r="E87" s="144">
        <v>200470</v>
      </c>
      <c r="F87" s="145">
        <v>204479.4</v>
      </c>
      <c r="G87" s="145">
        <v>208568.98800000001</v>
      </c>
      <c r="H87" s="145">
        <v>212740.36776000002</v>
      </c>
      <c r="I87" s="146">
        <v>216995.17511520002</v>
      </c>
    </row>
    <row r="88" spans="1:9" x14ac:dyDescent="0.2">
      <c r="A88" s="7" t="s">
        <v>78</v>
      </c>
      <c r="B88" s="141">
        <v>40039</v>
      </c>
      <c r="C88" s="142">
        <v>43000</v>
      </c>
      <c r="D88" s="143">
        <v>55000</v>
      </c>
      <c r="E88" s="144">
        <v>25000</v>
      </c>
      <c r="F88" s="145">
        <v>25750</v>
      </c>
      <c r="G88" s="145">
        <v>26522.5</v>
      </c>
      <c r="H88" s="145">
        <v>27318.174999999999</v>
      </c>
      <c r="I88" s="146">
        <v>28137.720249999998</v>
      </c>
    </row>
    <row r="89" spans="1:9" x14ac:dyDescent="0.2">
      <c r="A89" s="7" t="s">
        <v>79</v>
      </c>
      <c r="B89" s="141">
        <v>27340</v>
      </c>
      <c r="C89" s="142">
        <v>28278</v>
      </c>
      <c r="D89" s="143">
        <v>26776</v>
      </c>
      <c r="E89" s="144">
        <v>27738</v>
      </c>
      <c r="F89" s="145">
        <v>28570.14</v>
      </c>
      <c r="G89" s="145">
        <v>29427.244200000001</v>
      </c>
      <c r="H89" s="145">
        <v>30310.061526000001</v>
      </c>
      <c r="I89" s="146">
        <v>31219.363371780004</v>
      </c>
    </row>
    <row r="90" spans="1:9" x14ac:dyDescent="0.2">
      <c r="A90" s="7" t="s">
        <v>80</v>
      </c>
      <c r="B90" s="141">
        <v>16745</v>
      </c>
      <c r="C90" s="142">
        <v>26357</v>
      </c>
      <c r="D90" s="143">
        <v>32835</v>
      </c>
      <c r="E90" s="144">
        <v>22000</v>
      </c>
      <c r="F90" s="145">
        <v>22660</v>
      </c>
      <c r="G90" s="145">
        <v>23339.8</v>
      </c>
      <c r="H90" s="145">
        <v>24039.993999999999</v>
      </c>
      <c r="I90" s="146">
        <v>24761.19382</v>
      </c>
    </row>
    <row r="91" spans="1:9" x14ac:dyDescent="0.2">
      <c r="A91" s="7" t="s">
        <v>76</v>
      </c>
      <c r="B91" s="141">
        <v>30100</v>
      </c>
      <c r="C91" s="142">
        <v>23260</v>
      </c>
      <c r="D91" s="143">
        <v>30338</v>
      </c>
      <c r="E91" s="144">
        <v>27025</v>
      </c>
      <c r="F91" s="145">
        <v>27835.75</v>
      </c>
      <c r="G91" s="145">
        <v>28670.822500000002</v>
      </c>
      <c r="H91" s="145">
        <v>29530.947175000001</v>
      </c>
      <c r="I91" s="146">
        <v>30416.875590250002</v>
      </c>
    </row>
    <row r="92" spans="1:9" s="31" customFormat="1" ht="12.75" thickBot="1" x14ac:dyDescent="0.25">
      <c r="A92" s="7" t="s">
        <v>64</v>
      </c>
      <c r="B92" s="154">
        <v>1434720</v>
      </c>
      <c r="C92" s="155">
        <v>1379141</v>
      </c>
      <c r="D92" s="156">
        <f>SUM(D74:D91)</f>
        <v>1416615.56</v>
      </c>
      <c r="E92" s="157">
        <f t="shared" ref="E92:H92" si="19">SUM(E74:E91)</f>
        <v>1509887</v>
      </c>
      <c r="F92" s="158">
        <f t="shared" si="19"/>
        <v>1587742.774117647</v>
      </c>
      <c r="G92" s="158">
        <f t="shared" si="19"/>
        <v>1616973.8045176473</v>
      </c>
      <c r="H92" s="158">
        <f t="shared" si="19"/>
        <v>1646918.2516696472</v>
      </c>
      <c r="I92" s="159">
        <f t="shared" ref="I92" si="20">SUM(I74:I91)</f>
        <v>1675235.4872908068</v>
      </c>
    </row>
    <row r="93" spans="1:9" s="31" customFormat="1" x14ac:dyDescent="0.2">
      <c r="A93" s="36"/>
      <c r="B93" s="37"/>
      <c r="C93" s="38"/>
      <c r="D93" s="38"/>
      <c r="E93" s="39"/>
      <c r="F93" s="39"/>
      <c r="G93" s="39"/>
      <c r="H93" s="39"/>
      <c r="I93" s="40"/>
    </row>
    <row r="94" spans="1:9" s="31" customFormat="1" x14ac:dyDescent="0.2">
      <c r="A94" s="41"/>
      <c r="B94" s="37"/>
      <c r="C94" s="38"/>
      <c r="D94" s="38"/>
      <c r="E94" s="192"/>
      <c r="F94" s="39"/>
      <c r="G94" s="39"/>
      <c r="H94" s="39"/>
      <c r="I94" s="40"/>
    </row>
    <row r="95" spans="1:9" ht="12.75" thickBot="1" x14ac:dyDescent="0.25">
      <c r="A95" s="23" t="s">
        <v>65</v>
      </c>
      <c r="B95" s="60"/>
      <c r="C95" s="61"/>
      <c r="D95" s="61"/>
      <c r="I95" s="16"/>
    </row>
    <row r="96" spans="1:9" x14ac:dyDescent="0.2">
      <c r="A96" s="7" t="s">
        <v>66</v>
      </c>
      <c r="B96" s="103">
        <f t="shared" ref="B96:H96" si="21">-(B40+B41)</f>
        <v>0</v>
      </c>
      <c r="C96" s="104">
        <f t="shared" si="21"/>
        <v>0</v>
      </c>
      <c r="D96" s="114">
        <f t="shared" si="21"/>
        <v>0</v>
      </c>
      <c r="E96" s="111">
        <f t="shared" si="21"/>
        <v>0</v>
      </c>
      <c r="F96" s="105">
        <f t="shared" si="21"/>
        <v>0</v>
      </c>
      <c r="G96" s="105">
        <f t="shared" si="21"/>
        <v>0</v>
      </c>
      <c r="H96" s="105">
        <f t="shared" si="21"/>
        <v>0</v>
      </c>
      <c r="I96" s="106">
        <f t="shared" ref="I96" si="22">-(I40+I41)</f>
        <v>0</v>
      </c>
    </row>
    <row r="97" spans="1:9" x14ac:dyDescent="0.2">
      <c r="A97" s="7" t="s">
        <v>67</v>
      </c>
      <c r="B97" s="107">
        <v>0</v>
      </c>
      <c r="C97" s="62">
        <v>0</v>
      </c>
      <c r="D97" s="115">
        <v>0</v>
      </c>
      <c r="E97" s="112">
        <v>0</v>
      </c>
      <c r="F97" s="63">
        <v>0</v>
      </c>
      <c r="G97" s="63">
        <v>0</v>
      </c>
      <c r="H97" s="63">
        <v>0</v>
      </c>
      <c r="I97" s="108">
        <v>0</v>
      </c>
    </row>
    <row r="98" spans="1:9" x14ac:dyDescent="0.2">
      <c r="A98" s="7" t="s">
        <v>68</v>
      </c>
      <c r="B98" s="109">
        <v>5.0304035378662126E-2</v>
      </c>
      <c r="C98" s="64">
        <v>-0.1228070175438597</v>
      </c>
      <c r="D98" s="116">
        <v>-0.19999999999999996</v>
      </c>
      <c r="E98" s="113">
        <v>6.25E-2</v>
      </c>
      <c r="F98" s="65">
        <v>0.17647058823529416</v>
      </c>
      <c r="G98" s="65">
        <v>0</v>
      </c>
      <c r="H98" s="65">
        <v>0</v>
      </c>
      <c r="I98" s="110">
        <v>0</v>
      </c>
    </row>
    <row r="99" spans="1:9" x14ac:dyDescent="0.2">
      <c r="A99" s="7" t="s">
        <v>69</v>
      </c>
      <c r="B99" s="109">
        <v>-1</v>
      </c>
      <c r="C99" s="64">
        <v>0</v>
      </c>
      <c r="D99" s="116">
        <v>1.0408891692675475</v>
      </c>
      <c r="E99" s="113">
        <v>-1</v>
      </c>
      <c r="F99" s="65">
        <v>0</v>
      </c>
      <c r="G99" s="65">
        <v>0</v>
      </c>
      <c r="H99" s="65">
        <v>0</v>
      </c>
      <c r="I99" s="110">
        <v>0</v>
      </c>
    </row>
    <row r="100" spans="1:9" x14ac:dyDescent="0.2">
      <c r="A100" s="7" t="s">
        <v>70</v>
      </c>
      <c r="B100" s="109">
        <v>0.11730254678695839</v>
      </c>
      <c r="C100" s="64">
        <v>-0.1099207436643147</v>
      </c>
      <c r="D100" s="116">
        <v>0.11464148962946696</v>
      </c>
      <c r="E100" s="113">
        <v>0.1808160529812286</v>
      </c>
      <c r="F100" s="65">
        <v>0.16574611442760245</v>
      </c>
      <c r="G100" s="65">
        <v>5.5815635769218552E-4</v>
      </c>
      <c r="H100" s="65">
        <v>5.6342344289239676E-4</v>
      </c>
      <c r="I100" s="110">
        <v>1.1324811202138019E-3</v>
      </c>
    </row>
    <row r="101" spans="1:9" x14ac:dyDescent="0.2">
      <c r="A101" s="7" t="s">
        <v>71</v>
      </c>
      <c r="B101" s="109">
        <v>0.14645654571626188</v>
      </c>
      <c r="C101" s="64">
        <v>0.12309016850543153</v>
      </c>
      <c r="D101" s="116">
        <v>0.31782676744652005</v>
      </c>
      <c r="E101" s="113">
        <v>-0.64293371261990884</v>
      </c>
      <c r="F101" s="65">
        <v>0</v>
      </c>
      <c r="G101" s="65">
        <v>0</v>
      </c>
      <c r="H101" s="65">
        <v>0</v>
      </c>
      <c r="I101" s="110">
        <v>0</v>
      </c>
    </row>
    <row r="102" spans="1:9" x14ac:dyDescent="0.2">
      <c r="A102" s="7" t="s">
        <v>72</v>
      </c>
      <c r="B102" s="173">
        <v>0.24205270515849961</v>
      </c>
      <c r="C102" s="174">
        <v>0.42948115984979346</v>
      </c>
      <c r="D102" s="175">
        <v>0.52570531598464998</v>
      </c>
      <c r="E102" s="176">
        <v>0.82281044828273819</v>
      </c>
      <c r="F102" s="177">
        <v>0.88858245576299277</v>
      </c>
      <c r="G102" s="177">
        <v>1.0666945286868224</v>
      </c>
      <c r="H102" s="177">
        <v>1.2202648849642326</v>
      </c>
      <c r="I102" s="178">
        <v>1.3517449376257586</v>
      </c>
    </row>
    <row r="103" spans="1:9" ht="12.75" thickBot="1" x14ac:dyDescent="0.25">
      <c r="A103" s="180" t="s">
        <v>105</v>
      </c>
      <c r="B103" s="183">
        <v>14017.403508771929</v>
      </c>
      <c r="C103" s="184">
        <v>15386.82</v>
      </c>
      <c r="D103" s="185">
        <v>22144.082000000002</v>
      </c>
      <c r="E103" s="179">
        <v>18820.317647058822</v>
      </c>
      <c r="F103" s="182">
        <v>17052.77974117647</v>
      </c>
      <c r="G103" s="179">
        <v>17372.850605176474</v>
      </c>
      <c r="H103" s="182">
        <v>17700.888453496471</v>
      </c>
      <c r="I103" s="181">
        <v>18013.511987812068</v>
      </c>
    </row>
    <row r="104" spans="1:9" x14ac:dyDescent="0.2">
      <c r="I104" s="15"/>
    </row>
    <row r="105" spans="1:9" x14ac:dyDescent="0.2">
      <c r="I105" s="15"/>
    </row>
    <row r="106" spans="1:9" ht="12.75" thickBot="1" x14ac:dyDescent="0.25">
      <c r="A106" s="193" t="s">
        <v>73</v>
      </c>
      <c r="I106" s="15"/>
    </row>
    <row r="107" spans="1:9" ht="15.75" customHeight="1" x14ac:dyDescent="0.2">
      <c r="A107" s="43"/>
      <c r="B107" s="225" t="s">
        <v>121</v>
      </c>
      <c r="C107" s="226"/>
      <c r="D107" s="226"/>
      <c r="E107" s="226"/>
      <c r="F107" s="226"/>
      <c r="G107" s="227"/>
      <c r="H107" s="118"/>
      <c r="I107" s="118"/>
    </row>
    <row r="108" spans="1:9" ht="15.75" customHeight="1" thickBot="1" x14ac:dyDescent="0.25">
      <c r="A108" s="43"/>
      <c r="B108" s="228"/>
      <c r="C108" s="229"/>
      <c r="D108" s="229"/>
      <c r="E108" s="229"/>
      <c r="F108" s="229"/>
      <c r="G108" s="230"/>
      <c r="H108" s="118"/>
      <c r="I108" s="118"/>
    </row>
    <row r="109" spans="1:9" ht="30.75" thickBot="1" x14ac:dyDescent="0.25">
      <c r="A109" s="43"/>
      <c r="B109" s="129" t="s">
        <v>81</v>
      </c>
      <c r="C109" s="130" t="s">
        <v>94</v>
      </c>
      <c r="D109" s="130" t="s">
        <v>104</v>
      </c>
      <c r="E109" s="130" t="s">
        <v>82</v>
      </c>
      <c r="F109" s="130" t="s">
        <v>95</v>
      </c>
      <c r="G109" s="131" t="s">
        <v>88</v>
      </c>
      <c r="I109" s="117"/>
    </row>
    <row r="110" spans="1:9" ht="15" customHeight="1" x14ac:dyDescent="0.2">
      <c r="A110" s="43"/>
      <c r="B110" s="132" t="s">
        <v>96</v>
      </c>
      <c r="C110" s="133">
        <v>0</v>
      </c>
      <c r="D110" s="133">
        <v>0</v>
      </c>
      <c r="E110" s="133">
        <v>0</v>
      </c>
      <c r="F110" s="133">
        <v>0</v>
      </c>
      <c r="G110" s="134"/>
      <c r="H110" s="15"/>
      <c r="I110" s="119"/>
    </row>
    <row r="111" spans="1:9" ht="15" customHeight="1" x14ac:dyDescent="0.2">
      <c r="A111" s="43"/>
      <c r="B111" s="126" t="s">
        <v>83</v>
      </c>
      <c r="C111" s="127">
        <v>0</v>
      </c>
      <c r="D111" s="127">
        <v>0</v>
      </c>
      <c r="E111" s="127">
        <v>0</v>
      </c>
      <c r="F111" s="127">
        <v>0</v>
      </c>
      <c r="G111" s="128"/>
      <c r="H111" s="15"/>
      <c r="I111" s="119"/>
    </row>
    <row r="112" spans="1:9" ht="12" hidden="1" customHeight="1" x14ac:dyDescent="0.2">
      <c r="A112" s="43"/>
      <c r="B112" s="120" t="s">
        <v>83</v>
      </c>
      <c r="C112" s="122">
        <v>0</v>
      </c>
      <c r="D112" s="122">
        <v>0</v>
      </c>
      <c r="E112" s="122">
        <v>0</v>
      </c>
      <c r="F112" s="122">
        <v>0</v>
      </c>
      <c r="G112" s="123"/>
      <c r="H112" s="15"/>
      <c r="I112" s="231"/>
    </row>
    <row r="113" spans="1:9" ht="12" customHeight="1" x14ac:dyDescent="0.2">
      <c r="A113" s="43"/>
      <c r="B113" s="126" t="s">
        <v>84</v>
      </c>
      <c r="C113" s="127">
        <v>0</v>
      </c>
      <c r="D113" s="127">
        <v>0</v>
      </c>
      <c r="E113" s="127">
        <v>0</v>
      </c>
      <c r="F113" s="127">
        <v>0</v>
      </c>
      <c r="G113" s="128"/>
      <c r="H113" s="15"/>
      <c r="I113" s="231"/>
    </row>
    <row r="114" spans="1:9" ht="12" customHeight="1" x14ac:dyDescent="0.2">
      <c r="A114" s="43"/>
      <c r="B114" s="120" t="s">
        <v>85</v>
      </c>
      <c r="C114" s="122">
        <v>0</v>
      </c>
      <c r="D114" s="122">
        <v>0</v>
      </c>
      <c r="E114" s="122">
        <v>0</v>
      </c>
      <c r="F114" s="122">
        <v>0</v>
      </c>
      <c r="G114" s="123"/>
      <c r="H114" s="15"/>
      <c r="I114" s="231"/>
    </row>
    <row r="115" spans="1:9" ht="12" customHeight="1" x14ac:dyDescent="0.2">
      <c r="A115" s="43"/>
      <c r="B115" s="126" t="s">
        <v>86</v>
      </c>
      <c r="C115" s="127">
        <v>0</v>
      </c>
      <c r="D115" s="127">
        <v>0</v>
      </c>
      <c r="E115" s="127">
        <v>0</v>
      </c>
      <c r="F115" s="127">
        <v>0</v>
      </c>
      <c r="G115" s="128"/>
      <c r="H115" s="15"/>
      <c r="I115" s="231"/>
    </row>
    <row r="116" spans="1:9" ht="12" customHeight="1" thickBot="1" x14ac:dyDescent="0.25">
      <c r="A116" s="43"/>
      <c r="B116" s="121" t="s">
        <v>87</v>
      </c>
      <c r="C116" s="124">
        <v>0</v>
      </c>
      <c r="D116" s="124">
        <v>0</v>
      </c>
      <c r="E116" s="124">
        <v>0</v>
      </c>
      <c r="F116" s="124">
        <f>H39+I39</f>
        <v>0</v>
      </c>
      <c r="G116" s="125"/>
      <c r="H116" s="15"/>
      <c r="I116" s="231"/>
    </row>
    <row r="117" spans="1:9" ht="15.75" thickBot="1" x14ac:dyDescent="0.25">
      <c r="A117" s="43"/>
      <c r="B117" s="139"/>
      <c r="C117" s="138"/>
      <c r="D117" s="138"/>
      <c r="E117" s="138"/>
      <c r="F117" s="138"/>
      <c r="G117" s="140"/>
      <c r="H117" s="15"/>
      <c r="I117" s="15"/>
    </row>
    <row r="118" spans="1:9" ht="15.75" thickBot="1" x14ac:dyDescent="0.25">
      <c r="A118" s="43"/>
      <c r="B118" s="135" t="s">
        <v>64</v>
      </c>
      <c r="C118" s="136">
        <f>SUM(C110:C116)</f>
        <v>0</v>
      </c>
      <c r="D118" s="136">
        <f>SUM(D110:D116)</f>
        <v>0</v>
      </c>
      <c r="E118" s="136">
        <f t="shared" ref="E118:F118" si="23">SUM(E110:E116)</f>
        <v>0</v>
      </c>
      <c r="F118" s="136">
        <f t="shared" si="23"/>
        <v>0</v>
      </c>
      <c r="G118" s="137"/>
      <c r="H118" s="15"/>
      <c r="I118" s="15"/>
    </row>
    <row r="119" spans="1:9" ht="15" x14ac:dyDescent="0.2">
      <c r="A119" s="43"/>
      <c r="B119" s="196"/>
      <c r="C119" s="138"/>
      <c r="D119" s="138"/>
      <c r="E119" s="138"/>
      <c r="F119" s="138"/>
      <c r="G119" s="138"/>
      <c r="H119" s="15"/>
      <c r="I119" s="15"/>
    </row>
    <row r="120" spans="1:9" x14ac:dyDescent="0.2">
      <c r="A120" s="43" t="s">
        <v>112</v>
      </c>
      <c r="E120" s="15"/>
      <c r="F120" s="15"/>
      <c r="G120" s="15"/>
      <c r="H120" s="15"/>
      <c r="I120" s="15"/>
    </row>
    <row r="121" spans="1:9" x14ac:dyDescent="0.2">
      <c r="A121" s="43" t="s">
        <v>113</v>
      </c>
      <c r="E121" s="15"/>
      <c r="F121" s="15"/>
      <c r="G121" s="15"/>
      <c r="H121" s="15"/>
      <c r="I121" s="15"/>
    </row>
    <row r="122" spans="1:9" x14ac:dyDescent="0.2">
      <c r="A122" s="43" t="s">
        <v>103</v>
      </c>
      <c r="E122" s="15"/>
      <c r="F122" s="15"/>
      <c r="G122" s="15"/>
      <c r="H122" s="15"/>
      <c r="I122" s="15"/>
    </row>
    <row r="123" spans="1:9" x14ac:dyDescent="0.2">
      <c r="A123" s="43"/>
      <c r="E123" s="15"/>
      <c r="F123" s="15"/>
      <c r="G123" s="15"/>
      <c r="H123" s="15"/>
      <c r="I123" s="15"/>
    </row>
    <row r="124" spans="1:9" x14ac:dyDescent="0.2">
      <c r="A124" s="43" t="s">
        <v>110</v>
      </c>
      <c r="E124" s="15"/>
      <c r="F124" s="15"/>
      <c r="G124" s="15"/>
      <c r="H124" s="15"/>
      <c r="I124" s="15"/>
    </row>
    <row r="125" spans="1:9" x14ac:dyDescent="0.2">
      <c r="A125" s="43" t="s">
        <v>117</v>
      </c>
      <c r="E125" s="15"/>
      <c r="F125" s="15"/>
      <c r="G125" s="15"/>
      <c r="H125" s="15"/>
      <c r="I125" s="15"/>
    </row>
    <row r="126" spans="1:9" x14ac:dyDescent="0.2">
      <c r="E126" s="15"/>
      <c r="F126" s="15"/>
      <c r="G126" s="15"/>
      <c r="H126" s="15"/>
      <c r="I126" s="15"/>
    </row>
    <row r="127" spans="1:9" x14ac:dyDescent="0.2">
      <c r="A127" s="2" t="s">
        <v>123</v>
      </c>
      <c r="E127" s="15"/>
      <c r="F127" s="15"/>
      <c r="G127" s="15"/>
      <c r="H127" s="15"/>
      <c r="I127" s="15"/>
    </row>
    <row r="128" spans="1:9" ht="12.75" x14ac:dyDescent="0.2">
      <c r="A128" s="172" t="s">
        <v>116</v>
      </c>
      <c r="E128" s="15"/>
      <c r="F128" s="15"/>
      <c r="G128" s="15"/>
      <c r="H128" s="15"/>
      <c r="I128" s="15"/>
    </row>
    <row r="129" spans="1:1" x14ac:dyDescent="0.2">
      <c r="A129" s="43" t="s">
        <v>111</v>
      </c>
    </row>
    <row r="131" spans="1:1" x14ac:dyDescent="0.2">
      <c r="A131" s="43" t="s">
        <v>109</v>
      </c>
    </row>
    <row r="132" spans="1:1" x14ac:dyDescent="0.2">
      <c r="A132" s="43" t="s">
        <v>115</v>
      </c>
    </row>
    <row r="133" spans="1:1" x14ac:dyDescent="0.2">
      <c r="A133" s="43"/>
    </row>
    <row r="134" spans="1:1" x14ac:dyDescent="0.2">
      <c r="A134" s="43" t="s">
        <v>114</v>
      </c>
    </row>
    <row r="135" spans="1:1" x14ac:dyDescent="0.2">
      <c r="A135" s="2" t="s">
        <v>122</v>
      </c>
    </row>
    <row r="136" spans="1:1" x14ac:dyDescent="0.2">
      <c r="A136" s="2" t="s">
        <v>98</v>
      </c>
    </row>
    <row r="137" spans="1:1" x14ac:dyDescent="0.2">
      <c r="A137" s="2" t="s">
        <v>99</v>
      </c>
    </row>
    <row r="138" spans="1:1" x14ac:dyDescent="0.2">
      <c r="A138" s="2" t="s">
        <v>106</v>
      </c>
    </row>
    <row r="139" spans="1:1" x14ac:dyDescent="0.2">
      <c r="A139" s="2" t="s">
        <v>100</v>
      </c>
    </row>
    <row r="140" spans="1:1" x14ac:dyDescent="0.2">
      <c r="A140" s="2" t="s">
        <v>101</v>
      </c>
    </row>
    <row r="141" spans="1:1" x14ac:dyDescent="0.2">
      <c r="A141" s="2" t="s">
        <v>102</v>
      </c>
    </row>
    <row r="142" spans="1:1" x14ac:dyDescent="0.2">
      <c r="A142" s="2" t="s">
        <v>107</v>
      </c>
    </row>
    <row r="144" spans="1:1" x14ac:dyDescent="0.2">
      <c r="A144" s="169" t="s">
        <v>97</v>
      </c>
    </row>
  </sheetData>
  <mergeCells count="11">
    <mergeCell ref="B107:G108"/>
    <mergeCell ref="I112:I114"/>
    <mergeCell ref="I115:I11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45" right="0.25" top="0.75" bottom="0.5" header="0.3" footer="0.3"/>
  <pageSetup scale="81" fitToHeight="0" orientation="landscape" r:id="rId1"/>
  <rowBreaks count="1" manualBreakCount="1"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Jason McMillin</cp:lastModifiedBy>
  <cp:lastPrinted>2024-10-15T12:00:31Z</cp:lastPrinted>
  <dcterms:created xsi:type="dcterms:W3CDTF">2018-01-02T17:58:49Z</dcterms:created>
  <dcterms:modified xsi:type="dcterms:W3CDTF">2024-10-19T12:17:43Z</dcterms:modified>
</cp:coreProperties>
</file>